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D000625" sheetId="1" r:id="rId1"/>
  </sheets>
  <definedNames>
    <definedName name="_xlnm.Print_Area" localSheetId="0">'D000625'!$A$1:$L$72</definedName>
  </definedNames>
  <calcPr fullCalcOnLoad="1" refMode="R1C1"/>
</workbook>
</file>

<file path=xl/sharedStrings.xml><?xml version="1.0" encoding="utf-8"?>
<sst xmlns="http://schemas.openxmlformats.org/spreadsheetml/2006/main" count="183" uniqueCount="49">
  <si>
    <t>DAILY EXCEPT SATURDAY AND SUNDAY - SCHOOL DAY, NON-RACE, NON-BOWL SCHEDULES</t>
  </si>
  <si>
    <t xml:space="preserve"> </t>
  </si>
  <si>
    <t>Line</t>
  </si>
  <si>
    <t>Division</t>
  </si>
  <si>
    <t>AM Peak Buses</t>
  </si>
  <si>
    <t>Base Buses</t>
  </si>
  <si>
    <t>PM Peak Buses</t>
  </si>
  <si>
    <t>Total Hours</t>
  </si>
  <si>
    <t>Revenue Hours</t>
  </si>
  <si>
    <t>Total Miles</t>
  </si>
  <si>
    <t>Revenue Miles</t>
  </si>
  <si>
    <t>One-way Miles</t>
  </si>
  <si>
    <t>Line Name</t>
  </si>
  <si>
    <t>DX Line</t>
  </si>
  <si>
    <t>Revenue Minutes</t>
  </si>
  <si>
    <t>Non-Rev Minutes</t>
  </si>
  <si>
    <t>Non-Rev Miles</t>
  </si>
  <si>
    <t>Los Angeles - Burbank - Sherman Oaks via Riverside Drive</t>
  </si>
  <si>
    <t>Rosecrans Ave</t>
  </si>
  <si>
    <t>Artesia Blvd</t>
  </si>
  <si>
    <t>Plummer St - Coldwater Canyon Ave</t>
  </si>
  <si>
    <t>Willowbrook - Harbor City - San Pedro</t>
  </si>
  <si>
    <t>Aviation Blvd - Palos Verdes Peninsula</t>
  </si>
  <si>
    <t>Long Beach - L.A.X. via Sepulveda Blvd</t>
  </si>
  <si>
    <t>Willowbrook - Huntington Park - Lorena St - City Terrace</t>
  </si>
  <si>
    <t>Eastern Ave - Avenue 64 - Hill Ave</t>
  </si>
  <si>
    <t>Rosemead Blvd - Lakewood Blvd</t>
  </si>
  <si>
    <t>TOTAL</t>
  </si>
  <si>
    <t>Total</t>
  </si>
  <si>
    <t>Times</t>
  </si>
  <si>
    <t>PULLOUTS</t>
  </si>
  <si>
    <t>AM</t>
  </si>
  <si>
    <t>PM</t>
  </si>
  <si>
    <t>SATURDAY - SCHOOL HOLIDAY, NON-RACE, NON-BOWL SCHEDULES</t>
  </si>
  <si>
    <t>SA Line</t>
  </si>
  <si>
    <t>SUNDAY - SCHOOL HOLIDAY, NON-RACE, NON-BOWL SCHEDULES</t>
  </si>
  <si>
    <t>SU Line</t>
  </si>
  <si>
    <t>Effective Date</t>
  </si>
  <si>
    <r>
      <t>AM Peak</t>
    </r>
    <r>
      <rPr>
        <sz val="9"/>
        <rFont val="Arial"/>
        <family val="2"/>
      </rPr>
      <t xml:space="preserve"> Buses</t>
    </r>
  </si>
  <si>
    <r>
      <t>PM Peak</t>
    </r>
    <r>
      <rPr>
        <sz val="9"/>
        <rFont val="Arial"/>
        <family val="2"/>
      </rPr>
      <t xml:space="preserve"> Buses</t>
    </r>
  </si>
  <si>
    <t>Cedars-Sinai Medical Center - Laurel Canyon Blvd</t>
  </si>
  <si>
    <t>Rampart Blvd - Hoover St - Colorado St</t>
  </si>
  <si>
    <t>Grande Vista Ave USC Hospital Shuttle</t>
  </si>
  <si>
    <t>18th/Georgia - operated by Transportation Concepts</t>
  </si>
  <si>
    <t>Monrovia - El Monte - Norwalk</t>
  </si>
  <si>
    <t>Alondra Blvd</t>
  </si>
  <si>
    <t>La Cañada - Pasadena - Monrovia - Duarte</t>
  </si>
  <si>
    <t>Compton - operated by First Transit</t>
  </si>
  <si>
    <t>Sylmar - operated by Coach USA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</si>
</sst>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Haettenschweiler"/>
      <family val="0"/>
    </font>
    <font>
      <sz val="5.5"/>
      <name val="Small Font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7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0" bestFit="1" customWidth="1"/>
    <col min="2" max="2" width="5.7109375" style="0" customWidth="1"/>
    <col min="3" max="3" width="7.421875" style="0" customWidth="1"/>
    <col min="4" max="6" width="6.7109375" style="0" customWidth="1"/>
    <col min="7" max="11" width="7.7109375" style="0" customWidth="1"/>
    <col min="12" max="12" width="27.8515625" style="0" customWidth="1"/>
  </cols>
  <sheetData>
    <row r="1" spans="2:22" ht="14.25" customHeight="1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4" t="s">
        <v>1</v>
      </c>
      <c r="N1" t="s">
        <v>1</v>
      </c>
      <c r="O1" t="s">
        <v>1</v>
      </c>
      <c r="P1" s="6" t="s">
        <v>1</v>
      </c>
      <c r="Q1" t="s">
        <v>1</v>
      </c>
      <c r="R1" s="6" t="s">
        <v>1</v>
      </c>
      <c r="S1" s="5" t="s">
        <v>1</v>
      </c>
      <c r="T1" s="6" t="s">
        <v>1</v>
      </c>
      <c r="U1" s="5" t="s">
        <v>1</v>
      </c>
      <c r="V1" t="s">
        <v>1</v>
      </c>
    </row>
    <row r="2" spans="1:21" ht="27" customHeight="1">
      <c r="A2" s="27" t="s">
        <v>37</v>
      </c>
      <c r="B2" s="21" t="s">
        <v>2</v>
      </c>
      <c r="C2" s="22" t="s">
        <v>3</v>
      </c>
      <c r="D2" s="26" t="s">
        <v>38</v>
      </c>
      <c r="E2" s="23" t="s">
        <v>5</v>
      </c>
      <c r="F2" s="26" t="s">
        <v>39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5" t="s">
        <v>12</v>
      </c>
      <c r="M2" s="24" t="s">
        <v>13</v>
      </c>
      <c r="N2" s="25" t="s">
        <v>3</v>
      </c>
      <c r="O2" s="18" t="s">
        <v>14</v>
      </c>
      <c r="P2" s="18" t="s">
        <v>15</v>
      </c>
      <c r="Q2" s="18" t="s">
        <v>10</v>
      </c>
      <c r="R2" s="18" t="s">
        <v>16</v>
      </c>
      <c r="S2" s="23" t="s">
        <v>4</v>
      </c>
      <c r="T2" s="23" t="s">
        <v>5</v>
      </c>
      <c r="U2" s="23" t="s">
        <v>6</v>
      </c>
    </row>
    <row r="3" spans="1:21" ht="12.75" customHeight="1">
      <c r="A3" s="28">
        <v>36702</v>
      </c>
      <c r="B3" s="10">
        <f aca="true" t="shared" si="0" ref="B3:B18">M3</f>
        <v>96</v>
      </c>
      <c r="C3" s="29">
        <f aca="true" t="shared" si="1" ref="C3:C18">N3</f>
        <v>95</v>
      </c>
      <c r="D3">
        <f aca="true" t="shared" si="2" ref="D3:D18">S3</f>
        <v>11</v>
      </c>
      <c r="E3">
        <f aca="true" t="shared" si="3" ref="E3:E18">T3</f>
        <v>7</v>
      </c>
      <c r="F3">
        <f aca="true" t="shared" si="4" ref="F3:F18">U3</f>
        <v>10</v>
      </c>
      <c r="G3" s="2">
        <f aca="true" t="shared" si="5" ref="G3:G18">(O3+P3)/60</f>
        <v>139.01666666666668</v>
      </c>
      <c r="H3" s="2">
        <f aca="true" t="shared" si="6" ref="H3:H18">O3/60</f>
        <v>124.83333333333333</v>
      </c>
      <c r="I3" s="2">
        <f aca="true" t="shared" si="7" ref="I3:I18">Q3+R3</f>
        <v>2091.7</v>
      </c>
      <c r="J3" s="2">
        <f aca="true" t="shared" si="8" ref="J3:J18">Q3</f>
        <v>1582.5</v>
      </c>
      <c r="K3" s="20">
        <v>27.4</v>
      </c>
      <c r="L3" s="19" t="s">
        <v>17</v>
      </c>
      <c r="M3">
        <v>96</v>
      </c>
      <c r="N3">
        <v>95</v>
      </c>
      <c r="O3">
        <v>7490</v>
      </c>
      <c r="P3">
        <v>851</v>
      </c>
      <c r="Q3">
        <v>1582.5</v>
      </c>
      <c r="R3">
        <v>509.2</v>
      </c>
      <c r="S3">
        <v>11</v>
      </c>
      <c r="T3">
        <v>7</v>
      </c>
      <c r="U3">
        <v>10</v>
      </c>
    </row>
    <row r="4" spans="1:21" ht="12.75">
      <c r="A4" s="28">
        <v>36702</v>
      </c>
      <c r="B4" s="10">
        <f t="shared" si="0"/>
        <v>125</v>
      </c>
      <c r="C4" s="29">
        <f t="shared" si="1"/>
        <v>91</v>
      </c>
      <c r="D4">
        <f t="shared" si="2"/>
        <v>13</v>
      </c>
      <c r="E4">
        <f t="shared" si="3"/>
        <v>10</v>
      </c>
      <c r="F4">
        <f t="shared" si="4"/>
        <v>14</v>
      </c>
      <c r="G4" s="2">
        <f t="shared" si="5"/>
        <v>185.21666666666667</v>
      </c>
      <c r="H4" s="2">
        <f t="shared" si="6"/>
        <v>167.38333333333333</v>
      </c>
      <c r="I4" s="2">
        <f t="shared" si="7"/>
        <v>3516.55</v>
      </c>
      <c r="J4" s="2">
        <f t="shared" si="8"/>
        <v>2956.8</v>
      </c>
      <c r="K4" s="13">
        <f>(38.5+41.7)/2</f>
        <v>40.1</v>
      </c>
      <c r="L4" s="19" t="s">
        <v>18</v>
      </c>
      <c r="M4">
        <v>125</v>
      </c>
      <c r="N4">
        <v>91</v>
      </c>
      <c r="O4">
        <v>10043</v>
      </c>
      <c r="P4">
        <v>1070</v>
      </c>
      <c r="Q4">
        <v>2956.8</v>
      </c>
      <c r="R4">
        <v>559.75</v>
      </c>
      <c r="S4">
        <v>13</v>
      </c>
      <c r="T4">
        <v>10</v>
      </c>
      <c r="U4">
        <v>14</v>
      </c>
    </row>
    <row r="5" spans="1:21" ht="12.75">
      <c r="A5" s="28">
        <v>36702</v>
      </c>
      <c r="B5" s="10">
        <f t="shared" si="0"/>
        <v>128</v>
      </c>
      <c r="C5" s="29">
        <f t="shared" si="1"/>
        <v>91</v>
      </c>
      <c r="D5">
        <f t="shared" si="2"/>
        <v>4</v>
      </c>
      <c r="E5">
        <f t="shared" si="3"/>
        <v>3</v>
      </c>
      <c r="F5">
        <f t="shared" si="4"/>
        <v>3</v>
      </c>
      <c r="G5" s="2">
        <f t="shared" si="5"/>
        <v>44.38333333333333</v>
      </c>
      <c r="H5" s="2">
        <f t="shared" si="6"/>
        <v>41.95</v>
      </c>
      <c r="I5" s="2">
        <f t="shared" si="7"/>
        <v>600.7</v>
      </c>
      <c r="J5" s="2">
        <f t="shared" si="8"/>
        <v>529.1</v>
      </c>
      <c r="K5" s="13">
        <v>14.3</v>
      </c>
      <c r="L5" s="19" t="s">
        <v>45</v>
      </c>
      <c r="M5">
        <v>128</v>
      </c>
      <c r="N5">
        <v>91</v>
      </c>
      <c r="O5">
        <v>2517</v>
      </c>
      <c r="P5">
        <v>146</v>
      </c>
      <c r="Q5">
        <v>529.1</v>
      </c>
      <c r="R5">
        <v>71.6</v>
      </c>
      <c r="S5">
        <v>4</v>
      </c>
      <c r="T5">
        <v>3</v>
      </c>
      <c r="U5">
        <v>3</v>
      </c>
    </row>
    <row r="6" spans="1:21" ht="12.75">
      <c r="A6" s="28">
        <v>36702</v>
      </c>
      <c r="B6" s="10">
        <f t="shared" si="0"/>
        <v>130</v>
      </c>
      <c r="C6" s="29">
        <f t="shared" si="1"/>
        <v>91</v>
      </c>
      <c r="D6">
        <f t="shared" si="2"/>
        <v>9</v>
      </c>
      <c r="E6">
        <f t="shared" si="3"/>
        <v>5</v>
      </c>
      <c r="F6">
        <f t="shared" si="4"/>
        <v>10</v>
      </c>
      <c r="G6" s="2">
        <f t="shared" si="5"/>
        <v>126.85</v>
      </c>
      <c r="H6" s="2">
        <f t="shared" si="6"/>
        <v>113.18333333333334</v>
      </c>
      <c r="I6" s="2">
        <f t="shared" si="7"/>
        <v>1939.6</v>
      </c>
      <c r="J6" s="2">
        <f t="shared" si="8"/>
        <v>1539.6</v>
      </c>
      <c r="K6" s="13">
        <v>31.5</v>
      </c>
      <c r="L6" s="19" t="s">
        <v>19</v>
      </c>
      <c r="M6">
        <v>130</v>
      </c>
      <c r="N6">
        <v>91</v>
      </c>
      <c r="O6">
        <v>6791</v>
      </c>
      <c r="P6">
        <v>820</v>
      </c>
      <c r="Q6">
        <v>1539.6</v>
      </c>
      <c r="R6">
        <v>400</v>
      </c>
      <c r="S6">
        <v>9</v>
      </c>
      <c r="T6">
        <v>5</v>
      </c>
      <c r="U6">
        <v>10</v>
      </c>
    </row>
    <row r="7" spans="1:21" ht="12.75">
      <c r="A7" s="28">
        <v>36702</v>
      </c>
      <c r="B7" s="10">
        <f t="shared" si="0"/>
        <v>167</v>
      </c>
      <c r="C7" s="29">
        <f t="shared" si="1"/>
        <v>95</v>
      </c>
      <c r="D7">
        <f t="shared" si="2"/>
        <v>7</v>
      </c>
      <c r="E7">
        <f t="shared" si="3"/>
        <v>4</v>
      </c>
      <c r="F7">
        <f t="shared" si="4"/>
        <v>7</v>
      </c>
      <c r="G7" s="2">
        <f t="shared" si="5"/>
        <v>89.78333333333333</v>
      </c>
      <c r="H7" s="2">
        <f t="shared" si="6"/>
        <v>80.33333333333333</v>
      </c>
      <c r="I7" s="2">
        <f t="shared" si="7"/>
        <v>1447.5</v>
      </c>
      <c r="J7" s="2">
        <f t="shared" si="8"/>
        <v>1140</v>
      </c>
      <c r="K7" s="13">
        <v>21.4</v>
      </c>
      <c r="L7" s="19" t="s">
        <v>20</v>
      </c>
      <c r="M7">
        <v>167</v>
      </c>
      <c r="N7">
        <v>95</v>
      </c>
      <c r="O7">
        <v>4820</v>
      </c>
      <c r="P7">
        <v>567</v>
      </c>
      <c r="Q7">
        <v>1140</v>
      </c>
      <c r="R7">
        <v>307.5</v>
      </c>
      <c r="S7">
        <v>7</v>
      </c>
      <c r="T7">
        <v>4</v>
      </c>
      <c r="U7">
        <v>7</v>
      </c>
    </row>
    <row r="8" spans="1:21" ht="12.75">
      <c r="A8" s="28">
        <v>36702</v>
      </c>
      <c r="B8" s="10">
        <f t="shared" si="0"/>
        <v>177</v>
      </c>
      <c r="C8" s="29">
        <f t="shared" si="1"/>
        <v>91</v>
      </c>
      <c r="D8">
        <f t="shared" si="2"/>
        <v>4</v>
      </c>
      <c r="E8">
        <f t="shared" si="3"/>
        <v>3</v>
      </c>
      <c r="F8">
        <f t="shared" si="4"/>
        <v>3</v>
      </c>
      <c r="G8" s="2">
        <f t="shared" si="5"/>
        <v>48.35</v>
      </c>
      <c r="H8" s="2">
        <f t="shared" si="6"/>
        <v>41.61666666666667</v>
      </c>
      <c r="I8" s="2">
        <f t="shared" si="7"/>
        <v>860.1</v>
      </c>
      <c r="J8" s="2">
        <f t="shared" si="8"/>
        <v>622.5</v>
      </c>
      <c r="K8" s="20">
        <v>20.75</v>
      </c>
      <c r="L8" s="19" t="s">
        <v>46</v>
      </c>
      <c r="M8">
        <v>177</v>
      </c>
      <c r="N8">
        <v>91</v>
      </c>
      <c r="O8">
        <v>2497</v>
      </c>
      <c r="P8">
        <v>404</v>
      </c>
      <c r="Q8">
        <v>622.5</v>
      </c>
      <c r="R8">
        <v>237.6</v>
      </c>
      <c r="S8">
        <v>4</v>
      </c>
      <c r="T8">
        <v>3</v>
      </c>
      <c r="U8">
        <v>3</v>
      </c>
    </row>
    <row r="9" spans="1:21" ht="12.75">
      <c r="A9" s="28">
        <v>36702</v>
      </c>
      <c r="B9" s="10">
        <f t="shared" si="0"/>
        <v>205</v>
      </c>
      <c r="C9" s="29">
        <f t="shared" si="1"/>
        <v>91</v>
      </c>
      <c r="D9">
        <f t="shared" si="2"/>
        <v>11</v>
      </c>
      <c r="E9">
        <f t="shared" si="3"/>
        <v>7</v>
      </c>
      <c r="F9">
        <f t="shared" si="4"/>
        <v>9</v>
      </c>
      <c r="G9" s="2">
        <f t="shared" si="5"/>
        <v>133.325</v>
      </c>
      <c r="H9" s="2">
        <f t="shared" si="6"/>
        <v>125.96666666666667</v>
      </c>
      <c r="I9" s="2">
        <f t="shared" si="7"/>
        <v>1967.3</v>
      </c>
      <c r="J9" s="2">
        <f t="shared" si="8"/>
        <v>1750.3</v>
      </c>
      <c r="K9" s="20">
        <v>28.35</v>
      </c>
      <c r="L9" s="19" t="s">
        <v>21</v>
      </c>
      <c r="M9">
        <v>205</v>
      </c>
      <c r="N9">
        <v>91</v>
      </c>
      <c r="O9">
        <v>7558</v>
      </c>
      <c r="P9">
        <v>441.5</v>
      </c>
      <c r="Q9">
        <v>1750.3</v>
      </c>
      <c r="R9">
        <v>217</v>
      </c>
      <c r="S9">
        <v>11</v>
      </c>
      <c r="T9">
        <v>7</v>
      </c>
      <c r="U9">
        <v>9</v>
      </c>
    </row>
    <row r="10" spans="1:21" ht="12.75">
      <c r="A10" s="28">
        <v>36702</v>
      </c>
      <c r="B10" s="10">
        <f t="shared" si="0"/>
        <v>218</v>
      </c>
      <c r="C10" s="29">
        <f t="shared" si="1"/>
        <v>94</v>
      </c>
      <c r="D10">
        <f t="shared" si="2"/>
        <v>6</v>
      </c>
      <c r="E10">
        <f t="shared" si="3"/>
        <v>3</v>
      </c>
      <c r="F10">
        <f t="shared" si="4"/>
        <v>6</v>
      </c>
      <c r="G10" s="2">
        <f t="shared" si="5"/>
        <v>66.36666666666666</v>
      </c>
      <c r="H10" s="2">
        <f t="shared" si="6"/>
        <v>57.266666666666666</v>
      </c>
      <c r="I10" s="2">
        <f t="shared" si="7"/>
        <v>943.9</v>
      </c>
      <c r="J10" s="2">
        <f t="shared" si="8"/>
        <v>710.5</v>
      </c>
      <c r="K10" s="20">
        <f>17.9/2</f>
        <v>8.95</v>
      </c>
      <c r="L10" s="19" t="s">
        <v>40</v>
      </c>
      <c r="M10">
        <v>218</v>
      </c>
      <c r="N10">
        <v>94</v>
      </c>
      <c r="O10">
        <v>3436</v>
      </c>
      <c r="P10">
        <v>546</v>
      </c>
      <c r="Q10">
        <v>710.5</v>
      </c>
      <c r="R10">
        <v>233.4</v>
      </c>
      <c r="S10">
        <v>6</v>
      </c>
      <c r="T10">
        <v>3</v>
      </c>
      <c r="U10">
        <v>6</v>
      </c>
    </row>
    <row r="11" spans="1:21" ht="12.75">
      <c r="A11" s="28">
        <v>36702</v>
      </c>
      <c r="B11" s="10">
        <f t="shared" si="0"/>
        <v>225</v>
      </c>
      <c r="C11" s="29">
        <f t="shared" si="1"/>
        <v>91</v>
      </c>
      <c r="D11">
        <f t="shared" si="2"/>
        <v>8</v>
      </c>
      <c r="E11">
        <f t="shared" si="3"/>
        <v>5</v>
      </c>
      <c r="F11">
        <f t="shared" si="4"/>
        <v>6</v>
      </c>
      <c r="G11" s="2">
        <f t="shared" si="5"/>
        <v>92.28333333333333</v>
      </c>
      <c r="H11" s="2">
        <f t="shared" si="6"/>
        <v>76.21666666666667</v>
      </c>
      <c r="I11" s="2">
        <f t="shared" si="7"/>
        <v>1749.75</v>
      </c>
      <c r="J11" s="2">
        <f t="shared" si="8"/>
        <v>1253.1</v>
      </c>
      <c r="K11" s="13">
        <v>30.4</v>
      </c>
      <c r="L11" s="19" t="s">
        <v>22</v>
      </c>
      <c r="M11">
        <v>225</v>
      </c>
      <c r="N11">
        <v>91</v>
      </c>
      <c r="O11">
        <v>4573</v>
      </c>
      <c r="P11">
        <v>964</v>
      </c>
      <c r="Q11">
        <v>1253.1</v>
      </c>
      <c r="R11">
        <v>496.65</v>
      </c>
      <c r="S11">
        <v>8</v>
      </c>
      <c r="T11">
        <v>5</v>
      </c>
      <c r="U11">
        <v>6</v>
      </c>
    </row>
    <row r="12" spans="1:21" ht="12.75">
      <c r="A12" s="28">
        <v>36702</v>
      </c>
      <c r="B12" s="10">
        <f t="shared" si="0"/>
        <v>232</v>
      </c>
      <c r="C12" s="29">
        <f t="shared" si="1"/>
        <v>91</v>
      </c>
      <c r="D12">
        <f t="shared" si="2"/>
        <v>13</v>
      </c>
      <c r="E12">
        <f t="shared" si="3"/>
        <v>8</v>
      </c>
      <c r="F12">
        <f t="shared" si="4"/>
        <v>16</v>
      </c>
      <c r="G12" s="2">
        <f t="shared" si="5"/>
        <v>178.875</v>
      </c>
      <c r="H12" s="2">
        <f t="shared" si="6"/>
        <v>162.93333333333334</v>
      </c>
      <c r="I12" s="2">
        <f t="shared" si="7"/>
        <v>2774.4</v>
      </c>
      <c r="J12" s="2">
        <f t="shared" si="8"/>
        <v>2278.3</v>
      </c>
      <c r="K12" s="20">
        <v>24.8</v>
      </c>
      <c r="L12" s="19" t="s">
        <v>23</v>
      </c>
      <c r="M12">
        <v>232</v>
      </c>
      <c r="N12">
        <v>91</v>
      </c>
      <c r="O12">
        <v>9776</v>
      </c>
      <c r="P12">
        <v>956.5</v>
      </c>
      <c r="Q12">
        <v>2278.3</v>
      </c>
      <c r="R12">
        <v>496.1</v>
      </c>
      <c r="S12">
        <v>13</v>
      </c>
      <c r="T12">
        <v>8</v>
      </c>
      <c r="U12">
        <v>16</v>
      </c>
    </row>
    <row r="13" spans="1:21" ht="12.75">
      <c r="A13" s="28">
        <v>36702</v>
      </c>
      <c r="B13" s="10">
        <f t="shared" si="0"/>
        <v>254</v>
      </c>
      <c r="C13" s="29">
        <f t="shared" si="1"/>
        <v>91</v>
      </c>
      <c r="D13">
        <f t="shared" si="2"/>
        <v>4</v>
      </c>
      <c r="E13">
        <f t="shared" si="3"/>
        <v>3</v>
      </c>
      <c r="F13">
        <f t="shared" si="4"/>
        <v>4</v>
      </c>
      <c r="G13" s="2">
        <f t="shared" si="5"/>
        <v>55.38333333333333</v>
      </c>
      <c r="H13" s="2">
        <f t="shared" si="6"/>
        <v>52.15</v>
      </c>
      <c r="I13" s="2">
        <f t="shared" si="7"/>
        <v>717.8</v>
      </c>
      <c r="J13" s="2">
        <f t="shared" si="8"/>
        <v>624.9</v>
      </c>
      <c r="K13" s="20">
        <v>17.55</v>
      </c>
      <c r="L13" s="19" t="s">
        <v>24</v>
      </c>
      <c r="M13">
        <v>254</v>
      </c>
      <c r="N13">
        <v>91</v>
      </c>
      <c r="O13">
        <v>3129</v>
      </c>
      <c r="P13">
        <v>194</v>
      </c>
      <c r="Q13">
        <v>624.9</v>
      </c>
      <c r="R13">
        <v>92.9</v>
      </c>
      <c r="S13">
        <v>4</v>
      </c>
      <c r="T13">
        <v>3</v>
      </c>
      <c r="U13">
        <v>4</v>
      </c>
    </row>
    <row r="14" spans="1:21" ht="12.75">
      <c r="A14" s="28">
        <v>36702</v>
      </c>
      <c r="B14" s="10">
        <f t="shared" si="0"/>
        <v>256</v>
      </c>
      <c r="C14" s="29">
        <f t="shared" si="1"/>
        <v>91</v>
      </c>
      <c r="D14">
        <f t="shared" si="2"/>
        <v>6</v>
      </c>
      <c r="E14">
        <f t="shared" si="3"/>
        <v>5</v>
      </c>
      <c r="F14">
        <f t="shared" si="4"/>
        <v>6</v>
      </c>
      <c r="G14" s="2">
        <f t="shared" si="5"/>
        <v>89.56666666666666</v>
      </c>
      <c r="H14" s="2">
        <f t="shared" si="6"/>
        <v>80.03333333333333</v>
      </c>
      <c r="I14" s="2">
        <f t="shared" si="7"/>
        <v>1276.6</v>
      </c>
      <c r="J14" s="2">
        <f t="shared" si="8"/>
        <v>970.2</v>
      </c>
      <c r="K14" s="13">
        <v>20.4</v>
      </c>
      <c r="L14" s="19" t="s">
        <v>25</v>
      </c>
      <c r="M14">
        <v>256</v>
      </c>
      <c r="N14">
        <v>91</v>
      </c>
      <c r="O14">
        <v>4802</v>
      </c>
      <c r="P14">
        <v>572</v>
      </c>
      <c r="Q14">
        <v>970.2</v>
      </c>
      <c r="R14">
        <v>306.4</v>
      </c>
      <c r="S14">
        <v>6</v>
      </c>
      <c r="T14">
        <v>5</v>
      </c>
      <c r="U14">
        <v>6</v>
      </c>
    </row>
    <row r="15" spans="1:21" ht="12.75">
      <c r="A15" s="28">
        <v>36702</v>
      </c>
      <c r="B15" s="10">
        <f t="shared" si="0"/>
        <v>266</v>
      </c>
      <c r="C15" s="29">
        <f t="shared" si="1"/>
        <v>91</v>
      </c>
      <c r="D15">
        <f t="shared" si="2"/>
        <v>7</v>
      </c>
      <c r="E15">
        <f t="shared" si="3"/>
        <v>5</v>
      </c>
      <c r="F15">
        <f t="shared" si="4"/>
        <v>5</v>
      </c>
      <c r="G15" s="2">
        <f t="shared" si="5"/>
        <v>101.28333333333333</v>
      </c>
      <c r="H15" s="2">
        <f t="shared" si="6"/>
        <v>89.41666666666667</v>
      </c>
      <c r="I15" s="2">
        <f t="shared" si="7"/>
        <v>1561.7</v>
      </c>
      <c r="J15" s="2">
        <f t="shared" si="8"/>
        <v>1210</v>
      </c>
      <c r="K15" s="13">
        <v>22.4</v>
      </c>
      <c r="L15" s="19" t="s">
        <v>26</v>
      </c>
      <c r="M15">
        <v>266</v>
      </c>
      <c r="N15">
        <v>91</v>
      </c>
      <c r="O15">
        <v>5365</v>
      </c>
      <c r="P15">
        <v>712</v>
      </c>
      <c r="Q15">
        <v>1210</v>
      </c>
      <c r="R15">
        <v>351.7</v>
      </c>
      <c r="S15">
        <v>7</v>
      </c>
      <c r="T15">
        <v>5</v>
      </c>
      <c r="U15">
        <v>5</v>
      </c>
    </row>
    <row r="16" spans="1:21" ht="12.75">
      <c r="A16" s="28">
        <v>36702</v>
      </c>
      <c r="B16" s="10">
        <f t="shared" si="0"/>
        <v>270</v>
      </c>
      <c r="C16" s="29">
        <f t="shared" si="1"/>
        <v>91</v>
      </c>
      <c r="D16">
        <f t="shared" si="2"/>
        <v>5</v>
      </c>
      <c r="E16">
        <f t="shared" si="3"/>
        <v>4</v>
      </c>
      <c r="F16">
        <f t="shared" si="4"/>
        <v>6</v>
      </c>
      <c r="G16" s="2">
        <f t="shared" si="5"/>
        <v>81.06666666666666</v>
      </c>
      <c r="H16" s="2">
        <f t="shared" si="6"/>
        <v>73.53333333333333</v>
      </c>
      <c r="I16" s="2">
        <f t="shared" si="7"/>
        <v>1195.5</v>
      </c>
      <c r="J16" s="2">
        <f t="shared" si="8"/>
        <v>927.8</v>
      </c>
      <c r="K16" s="20">
        <v>23.9</v>
      </c>
      <c r="L16" s="19" t="s">
        <v>44</v>
      </c>
      <c r="M16">
        <v>270</v>
      </c>
      <c r="N16">
        <v>91</v>
      </c>
      <c r="O16">
        <v>4412</v>
      </c>
      <c r="P16">
        <v>452</v>
      </c>
      <c r="Q16">
        <v>927.8</v>
      </c>
      <c r="R16">
        <v>267.7</v>
      </c>
      <c r="S16">
        <v>5</v>
      </c>
      <c r="T16">
        <v>4</v>
      </c>
      <c r="U16">
        <v>6</v>
      </c>
    </row>
    <row r="17" spans="1:21" ht="12.75">
      <c r="A17" s="28">
        <v>36702</v>
      </c>
      <c r="B17" s="10">
        <f t="shared" si="0"/>
        <v>603</v>
      </c>
      <c r="C17" s="29">
        <f t="shared" si="1"/>
        <v>94</v>
      </c>
      <c r="D17">
        <f t="shared" si="2"/>
        <v>9</v>
      </c>
      <c r="E17">
        <f t="shared" si="3"/>
        <v>7</v>
      </c>
      <c r="F17">
        <f t="shared" si="4"/>
        <v>9</v>
      </c>
      <c r="G17" s="2">
        <f t="shared" si="5"/>
        <v>126.2</v>
      </c>
      <c r="H17" s="2">
        <f t="shared" si="6"/>
        <v>120.2</v>
      </c>
      <c r="I17" s="2">
        <f t="shared" si="7"/>
        <v>1399.2</v>
      </c>
      <c r="J17" s="2">
        <f t="shared" si="8"/>
        <v>1269.4</v>
      </c>
      <c r="K17" s="20">
        <f>23.3/2</f>
        <v>11.65</v>
      </c>
      <c r="L17" s="19" t="s">
        <v>41</v>
      </c>
      <c r="M17">
        <v>603</v>
      </c>
      <c r="N17">
        <v>94</v>
      </c>
      <c r="O17">
        <v>7212</v>
      </c>
      <c r="P17">
        <v>360</v>
      </c>
      <c r="Q17">
        <v>1269.4</v>
      </c>
      <c r="R17">
        <v>129.8</v>
      </c>
      <c r="S17">
        <v>9</v>
      </c>
      <c r="T17">
        <v>7</v>
      </c>
      <c r="U17">
        <v>9</v>
      </c>
    </row>
    <row r="18" spans="1:21" ht="12.75">
      <c r="A18" s="28">
        <v>36702</v>
      </c>
      <c r="B18" s="10">
        <f t="shared" si="0"/>
        <v>605</v>
      </c>
      <c r="C18" s="29">
        <f t="shared" si="1"/>
        <v>94</v>
      </c>
      <c r="D18">
        <f t="shared" si="2"/>
        <v>4</v>
      </c>
      <c r="E18">
        <f t="shared" si="3"/>
        <v>2</v>
      </c>
      <c r="F18">
        <f t="shared" si="4"/>
        <v>4</v>
      </c>
      <c r="G18" s="2">
        <f t="shared" si="5"/>
        <v>43.53333333333333</v>
      </c>
      <c r="H18" s="2">
        <f t="shared" si="6"/>
        <v>40.36666666666667</v>
      </c>
      <c r="I18" s="2">
        <f t="shared" si="7"/>
        <v>546.9</v>
      </c>
      <c r="J18" s="2">
        <f t="shared" si="8"/>
        <v>469.8</v>
      </c>
      <c r="K18" s="20">
        <v>5.8</v>
      </c>
      <c r="L18" s="19" t="s">
        <v>42</v>
      </c>
      <c r="M18">
        <v>605</v>
      </c>
      <c r="N18">
        <v>94</v>
      </c>
      <c r="O18">
        <v>2422</v>
      </c>
      <c r="P18">
        <v>190</v>
      </c>
      <c r="Q18">
        <v>469.8</v>
      </c>
      <c r="R18">
        <v>77.1</v>
      </c>
      <c r="S18">
        <v>4</v>
      </c>
      <c r="T18">
        <v>2</v>
      </c>
      <c r="U18">
        <v>4</v>
      </c>
    </row>
    <row r="19" spans="2:21" ht="20.25" customHeight="1">
      <c r="B19" s="16" t="s">
        <v>1</v>
      </c>
      <c r="C19" s="17" t="s">
        <v>27</v>
      </c>
      <c r="D19" s="1">
        <f aca="true" t="shared" si="9" ref="D19:J19">SUM(D3:D18)</f>
        <v>121</v>
      </c>
      <c r="E19" s="1">
        <f t="shared" si="9"/>
        <v>81</v>
      </c>
      <c r="F19" s="1">
        <f t="shared" si="9"/>
        <v>118</v>
      </c>
      <c r="G19" s="3">
        <f t="shared" si="9"/>
        <v>1601.4833333333331</v>
      </c>
      <c r="H19" s="3">
        <f t="shared" si="9"/>
        <v>1447.3833333333334</v>
      </c>
      <c r="I19" s="3">
        <f t="shared" si="9"/>
        <v>24589.2</v>
      </c>
      <c r="J19" s="1">
        <f t="shared" si="9"/>
        <v>19834.800000000003</v>
      </c>
      <c r="K19" s="20">
        <f>SUM(K3:K18)</f>
        <v>349.6499999999999</v>
      </c>
      <c r="M19" s="10" t="s">
        <v>28</v>
      </c>
      <c r="N19" s="9" t="s">
        <v>1</v>
      </c>
      <c r="O19">
        <f aca="true" t="shared" si="10" ref="O19:U19">SUM(O3:O18)</f>
        <v>86843</v>
      </c>
      <c r="P19">
        <f t="shared" si="10"/>
        <v>9246</v>
      </c>
      <c r="Q19">
        <f t="shared" si="10"/>
        <v>19834.800000000003</v>
      </c>
      <c r="R19">
        <f t="shared" si="10"/>
        <v>4754.400000000001</v>
      </c>
      <c r="S19">
        <f t="shared" si="10"/>
        <v>121</v>
      </c>
      <c r="T19">
        <f t="shared" si="10"/>
        <v>81</v>
      </c>
      <c r="U19">
        <f t="shared" si="10"/>
        <v>118</v>
      </c>
    </row>
    <row r="20" spans="2:20" ht="12.75" customHeight="1">
      <c r="B20" s="16"/>
      <c r="C20" s="17"/>
      <c r="D20" s="1"/>
      <c r="E20" s="1"/>
      <c r="F20" s="1"/>
      <c r="G20" s="3" t="s">
        <v>1</v>
      </c>
      <c r="H20" s="3"/>
      <c r="I20" s="3" t="s">
        <v>1</v>
      </c>
      <c r="J20" s="1"/>
      <c r="L20" t="s">
        <v>1</v>
      </c>
      <c r="M20" s="8"/>
      <c r="N20" s="9"/>
      <c r="T20" s="13" t="s">
        <v>29</v>
      </c>
    </row>
    <row r="21" spans="2:21" ht="12.75" customHeight="1">
      <c r="B21" s="16"/>
      <c r="C21" s="17"/>
      <c r="D21" s="1"/>
      <c r="E21" s="1"/>
      <c r="F21" s="1"/>
      <c r="G21" s="3"/>
      <c r="H21" s="3"/>
      <c r="I21" s="6" t="s">
        <v>1</v>
      </c>
      <c r="J21" s="6" t="s">
        <v>30</v>
      </c>
      <c r="L21" t="s">
        <v>1</v>
      </c>
      <c r="M21" s="8"/>
      <c r="N21" s="9"/>
      <c r="S21">
        <f>60*6</f>
        <v>360</v>
      </c>
      <c r="T21">
        <f>60*12</f>
        <v>720</v>
      </c>
      <c r="U21">
        <f>15*60</f>
        <v>900</v>
      </c>
    </row>
    <row r="22" spans="8:21" ht="12.75">
      <c r="H22" s="15" t="s">
        <v>1</v>
      </c>
      <c r="I22" s="15" t="s">
        <v>31</v>
      </c>
      <c r="J22" s="15" t="s">
        <v>32</v>
      </c>
      <c r="K22" s="15" t="s">
        <v>27</v>
      </c>
      <c r="M22" s="7"/>
      <c r="S22">
        <f>9*60</f>
        <v>540</v>
      </c>
      <c r="U22">
        <f>18*60</f>
        <v>1080</v>
      </c>
    </row>
    <row r="23" spans="2:11" ht="9.75" customHeight="1">
      <c r="B23" s="14" t="s">
        <v>3</v>
      </c>
      <c r="C23" s="15">
        <v>91</v>
      </c>
      <c r="D23" s="6" t="s">
        <v>47</v>
      </c>
      <c r="I23" s="15">
        <v>85</v>
      </c>
      <c r="J23" s="15">
        <v>25</v>
      </c>
      <c r="K23" s="15">
        <v>110</v>
      </c>
    </row>
    <row r="24" spans="2:11" ht="10.5" customHeight="1">
      <c r="B24" s="14" t="s">
        <v>3</v>
      </c>
      <c r="C24" s="15">
        <v>94</v>
      </c>
      <c r="D24" s="6" t="s">
        <v>43</v>
      </c>
      <c r="I24" s="15">
        <v>19</v>
      </c>
      <c r="J24" s="15">
        <v>7</v>
      </c>
      <c r="K24" s="15">
        <v>26</v>
      </c>
    </row>
    <row r="25" spans="2:11" ht="10.5" customHeight="1">
      <c r="B25" s="14" t="s">
        <v>3</v>
      </c>
      <c r="C25" s="15">
        <v>95</v>
      </c>
      <c r="D25" s="6" t="s">
        <v>48</v>
      </c>
      <c r="I25" s="30">
        <v>18</v>
      </c>
      <c r="J25" s="30">
        <v>6</v>
      </c>
      <c r="K25" s="30">
        <v>24</v>
      </c>
    </row>
    <row r="26" spans="2:21" ht="14.25">
      <c r="B26" s="11" t="s">
        <v>33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4" t="s">
        <v>1</v>
      </c>
      <c r="N26" t="s">
        <v>1</v>
      </c>
      <c r="O26" t="s">
        <v>1</v>
      </c>
      <c r="P26" s="6" t="s">
        <v>1</v>
      </c>
      <c r="Q26" t="s">
        <v>1</v>
      </c>
      <c r="R26" s="6" t="s">
        <v>1</v>
      </c>
      <c r="S26" s="5" t="s">
        <v>1</v>
      </c>
      <c r="T26" s="6" t="s">
        <v>1</v>
      </c>
      <c r="U26" s="5" t="s">
        <v>1</v>
      </c>
    </row>
    <row r="27" spans="1:21" ht="27" customHeight="1">
      <c r="A27" s="27" t="s">
        <v>37</v>
      </c>
      <c r="B27" s="21" t="s">
        <v>2</v>
      </c>
      <c r="C27" s="22" t="s">
        <v>3</v>
      </c>
      <c r="D27" s="26" t="s">
        <v>38</v>
      </c>
      <c r="E27" s="23" t="s">
        <v>5</v>
      </c>
      <c r="F27" s="26" t="s">
        <v>39</v>
      </c>
      <c r="G27" s="18" t="s">
        <v>7</v>
      </c>
      <c r="H27" s="18" t="s">
        <v>8</v>
      </c>
      <c r="I27" s="18" t="s">
        <v>9</v>
      </c>
      <c r="J27" s="18" t="s">
        <v>10</v>
      </c>
      <c r="K27" s="18" t="s">
        <v>11</v>
      </c>
      <c r="L27" s="5" t="s">
        <v>12</v>
      </c>
      <c r="M27" s="4" t="s">
        <v>34</v>
      </c>
      <c r="N27" s="25" t="s">
        <v>3</v>
      </c>
      <c r="O27" s="18" t="s">
        <v>14</v>
      </c>
      <c r="P27" s="18" t="s">
        <v>15</v>
      </c>
      <c r="Q27" s="18" t="s">
        <v>10</v>
      </c>
      <c r="R27" s="18" t="s">
        <v>16</v>
      </c>
      <c r="S27" s="23" t="s">
        <v>4</v>
      </c>
      <c r="T27" s="23" t="s">
        <v>5</v>
      </c>
      <c r="U27" s="23" t="s">
        <v>6</v>
      </c>
    </row>
    <row r="28" spans="1:21" ht="12.75">
      <c r="A28" s="28">
        <v>36702</v>
      </c>
      <c r="B28" s="10">
        <f aca="true" t="shared" si="11" ref="B28:B41">M28</f>
        <v>96</v>
      </c>
      <c r="C28" s="29">
        <f aca="true" t="shared" si="12" ref="C28:C41">N28</f>
        <v>95</v>
      </c>
      <c r="D28">
        <f aca="true" t="shared" si="13" ref="D28:D41">S28</f>
        <v>7</v>
      </c>
      <c r="E28">
        <f aca="true" t="shared" si="14" ref="E28:E41">T28</f>
        <v>7</v>
      </c>
      <c r="F28">
        <f aca="true" t="shared" si="15" ref="F28:F41">U28</f>
        <v>7</v>
      </c>
      <c r="G28" s="2">
        <f aca="true" t="shared" si="16" ref="G28:G41">(O28+P28)/60</f>
        <v>98.76666666666667</v>
      </c>
      <c r="H28" s="2">
        <f aca="true" t="shared" si="17" ref="H28:H41">O28/60</f>
        <v>92.1</v>
      </c>
      <c r="I28" s="2">
        <f aca="true" t="shared" si="18" ref="I28:I41">Q28+R28</f>
        <v>1480.3</v>
      </c>
      <c r="J28" s="2">
        <f aca="true" t="shared" si="19" ref="J28:J41">Q28</f>
        <v>1246.3</v>
      </c>
      <c r="K28" s="20">
        <v>26</v>
      </c>
      <c r="L28" s="19" t="s">
        <v>17</v>
      </c>
      <c r="M28">
        <v>96</v>
      </c>
      <c r="N28">
        <v>95</v>
      </c>
      <c r="O28">
        <v>5526</v>
      </c>
      <c r="P28">
        <v>400</v>
      </c>
      <c r="Q28">
        <v>1246.3</v>
      </c>
      <c r="R28">
        <v>234</v>
      </c>
      <c r="S28">
        <v>7</v>
      </c>
      <c r="T28">
        <v>7</v>
      </c>
      <c r="U28">
        <v>7</v>
      </c>
    </row>
    <row r="29" spans="1:21" ht="12.75">
      <c r="A29" s="28">
        <v>36702</v>
      </c>
      <c r="B29" s="10">
        <f t="shared" si="11"/>
        <v>125</v>
      </c>
      <c r="C29" s="29">
        <f t="shared" si="12"/>
        <v>91</v>
      </c>
      <c r="D29">
        <f t="shared" si="13"/>
        <v>9</v>
      </c>
      <c r="E29">
        <f t="shared" si="14"/>
        <v>10</v>
      </c>
      <c r="F29">
        <f t="shared" si="15"/>
        <v>10</v>
      </c>
      <c r="G29" s="2">
        <f t="shared" si="16"/>
        <v>138.06666666666666</v>
      </c>
      <c r="H29" s="2">
        <f t="shared" si="17"/>
        <v>127.53333333333333</v>
      </c>
      <c r="I29" s="2">
        <f t="shared" si="18"/>
        <v>2700.1000000000004</v>
      </c>
      <c r="J29" s="2">
        <f t="shared" si="19"/>
        <v>2366.3</v>
      </c>
      <c r="K29" s="13">
        <f>(38.5+41.7)/2</f>
        <v>40.1</v>
      </c>
      <c r="L29" s="19" t="s">
        <v>18</v>
      </c>
      <c r="M29">
        <v>125</v>
      </c>
      <c r="N29">
        <v>91</v>
      </c>
      <c r="O29">
        <v>7652</v>
      </c>
      <c r="P29">
        <v>632</v>
      </c>
      <c r="Q29">
        <v>2366.3</v>
      </c>
      <c r="R29">
        <v>333.8</v>
      </c>
      <c r="S29">
        <v>9</v>
      </c>
      <c r="T29">
        <v>10</v>
      </c>
      <c r="U29">
        <v>10</v>
      </c>
    </row>
    <row r="30" spans="1:21" ht="12.75">
      <c r="A30" s="28">
        <v>36702</v>
      </c>
      <c r="B30" s="10">
        <f t="shared" si="11"/>
        <v>130</v>
      </c>
      <c r="C30" s="29">
        <f t="shared" si="12"/>
        <v>91</v>
      </c>
      <c r="D30">
        <f t="shared" si="13"/>
        <v>4</v>
      </c>
      <c r="E30">
        <f t="shared" si="14"/>
        <v>4</v>
      </c>
      <c r="F30">
        <f t="shared" si="15"/>
        <v>4</v>
      </c>
      <c r="G30" s="2">
        <f t="shared" si="16"/>
        <v>59.483333333333334</v>
      </c>
      <c r="H30" s="2">
        <f t="shared" si="17"/>
        <v>56.06666666666667</v>
      </c>
      <c r="I30" s="2">
        <f t="shared" si="18"/>
        <v>980.9</v>
      </c>
      <c r="J30" s="2">
        <f t="shared" si="19"/>
        <v>882</v>
      </c>
      <c r="K30" s="13">
        <v>31.2</v>
      </c>
      <c r="L30" s="19" t="s">
        <v>19</v>
      </c>
      <c r="M30">
        <v>130</v>
      </c>
      <c r="N30">
        <v>91</v>
      </c>
      <c r="O30">
        <v>3364</v>
      </c>
      <c r="P30">
        <v>205</v>
      </c>
      <c r="Q30">
        <v>882</v>
      </c>
      <c r="R30">
        <v>98.9</v>
      </c>
      <c r="S30">
        <v>4</v>
      </c>
      <c r="T30">
        <v>4</v>
      </c>
      <c r="U30">
        <v>4</v>
      </c>
    </row>
    <row r="31" spans="1:21" ht="12.75">
      <c r="A31" s="28">
        <v>36702</v>
      </c>
      <c r="B31" s="10">
        <f t="shared" si="11"/>
        <v>167</v>
      </c>
      <c r="C31" s="29">
        <f t="shared" si="12"/>
        <v>95</v>
      </c>
      <c r="D31">
        <f t="shared" si="13"/>
        <v>3</v>
      </c>
      <c r="E31">
        <f t="shared" si="14"/>
        <v>3</v>
      </c>
      <c r="F31">
        <f t="shared" si="15"/>
        <v>3</v>
      </c>
      <c r="G31" s="2">
        <f t="shared" si="16"/>
        <v>55.81666666666667</v>
      </c>
      <c r="H31" s="2">
        <f t="shared" si="17"/>
        <v>52.93333333333333</v>
      </c>
      <c r="I31" s="2">
        <f t="shared" si="18"/>
        <v>865.1</v>
      </c>
      <c r="J31" s="2">
        <f t="shared" si="19"/>
        <v>771.2</v>
      </c>
      <c r="K31" s="13">
        <v>21.4</v>
      </c>
      <c r="L31" s="19" t="s">
        <v>20</v>
      </c>
      <c r="M31">
        <v>167</v>
      </c>
      <c r="N31">
        <v>95</v>
      </c>
      <c r="O31">
        <v>3176</v>
      </c>
      <c r="P31">
        <v>173</v>
      </c>
      <c r="Q31">
        <v>771.2</v>
      </c>
      <c r="R31">
        <v>93.9</v>
      </c>
      <c r="S31">
        <v>3</v>
      </c>
      <c r="T31">
        <v>3</v>
      </c>
      <c r="U31">
        <v>3</v>
      </c>
    </row>
    <row r="32" spans="1:21" ht="12.75">
      <c r="A32" s="28">
        <v>36702</v>
      </c>
      <c r="B32" s="10">
        <f t="shared" si="11"/>
        <v>205</v>
      </c>
      <c r="C32" s="29">
        <f t="shared" si="12"/>
        <v>91</v>
      </c>
      <c r="D32">
        <f t="shared" si="13"/>
        <v>4</v>
      </c>
      <c r="E32">
        <f t="shared" si="14"/>
        <v>4</v>
      </c>
      <c r="F32">
        <f t="shared" si="15"/>
        <v>4</v>
      </c>
      <c r="G32" s="2">
        <f t="shared" si="16"/>
        <v>72.65</v>
      </c>
      <c r="H32" s="2">
        <f t="shared" si="17"/>
        <v>70.23333333333333</v>
      </c>
      <c r="I32" s="2">
        <f t="shared" si="18"/>
        <v>1114.2</v>
      </c>
      <c r="J32" s="2">
        <f t="shared" si="19"/>
        <v>1035.9</v>
      </c>
      <c r="K32" s="20">
        <v>28.35</v>
      </c>
      <c r="L32" s="19" t="s">
        <v>21</v>
      </c>
      <c r="M32">
        <v>205</v>
      </c>
      <c r="N32">
        <v>91</v>
      </c>
      <c r="O32">
        <v>4214</v>
      </c>
      <c r="P32">
        <v>145</v>
      </c>
      <c r="Q32">
        <v>1035.9</v>
      </c>
      <c r="R32">
        <v>78.3</v>
      </c>
      <c r="S32">
        <v>4</v>
      </c>
      <c r="T32">
        <v>4</v>
      </c>
      <c r="U32">
        <v>4</v>
      </c>
    </row>
    <row r="33" spans="1:21" ht="12.75">
      <c r="A33" s="28">
        <v>36702</v>
      </c>
      <c r="B33" s="10">
        <f t="shared" si="11"/>
        <v>218</v>
      </c>
      <c r="C33" s="29">
        <f t="shared" si="12"/>
        <v>94</v>
      </c>
      <c r="D33">
        <f t="shared" si="13"/>
        <v>3</v>
      </c>
      <c r="E33">
        <f t="shared" si="14"/>
        <v>3</v>
      </c>
      <c r="F33">
        <f t="shared" si="15"/>
        <v>3</v>
      </c>
      <c r="G33" s="2">
        <f t="shared" si="16"/>
        <v>38.61666666666667</v>
      </c>
      <c r="H33" s="2">
        <f t="shared" si="17"/>
        <v>35.86666666666667</v>
      </c>
      <c r="I33" s="2">
        <f t="shared" si="18"/>
        <v>515</v>
      </c>
      <c r="J33" s="2">
        <f t="shared" si="19"/>
        <v>439.7</v>
      </c>
      <c r="K33" s="20">
        <f>17.9/2</f>
        <v>8.95</v>
      </c>
      <c r="L33" s="19" t="s">
        <v>40</v>
      </c>
      <c r="M33">
        <v>218</v>
      </c>
      <c r="N33">
        <v>94</v>
      </c>
      <c r="O33">
        <v>2152</v>
      </c>
      <c r="P33">
        <v>165</v>
      </c>
      <c r="Q33">
        <v>439.7</v>
      </c>
      <c r="R33">
        <v>75.3</v>
      </c>
      <c r="S33">
        <v>3</v>
      </c>
      <c r="T33">
        <v>3</v>
      </c>
      <c r="U33">
        <v>3</v>
      </c>
    </row>
    <row r="34" spans="1:21" ht="12.75">
      <c r="A34" s="28">
        <v>36702</v>
      </c>
      <c r="B34" s="10">
        <f t="shared" si="11"/>
        <v>225</v>
      </c>
      <c r="C34" s="29">
        <f t="shared" si="12"/>
        <v>91</v>
      </c>
      <c r="D34">
        <f t="shared" si="13"/>
        <v>5</v>
      </c>
      <c r="E34">
        <f t="shared" si="14"/>
        <v>5</v>
      </c>
      <c r="F34">
        <f t="shared" si="15"/>
        <v>5</v>
      </c>
      <c r="G34" s="2">
        <f t="shared" si="16"/>
        <v>70.01666666666667</v>
      </c>
      <c r="H34" s="2">
        <f t="shared" si="17"/>
        <v>64.71666666666667</v>
      </c>
      <c r="I34" s="2">
        <f t="shared" si="18"/>
        <v>1207.8</v>
      </c>
      <c r="J34" s="2">
        <f t="shared" si="19"/>
        <v>1044.6</v>
      </c>
      <c r="K34" s="13">
        <v>30.4</v>
      </c>
      <c r="L34" s="19" t="s">
        <v>22</v>
      </c>
      <c r="M34">
        <v>225</v>
      </c>
      <c r="N34">
        <v>91</v>
      </c>
      <c r="O34">
        <v>3883</v>
      </c>
      <c r="P34">
        <v>318</v>
      </c>
      <c r="Q34">
        <v>1044.6</v>
      </c>
      <c r="R34">
        <v>163.2</v>
      </c>
      <c r="S34">
        <v>5</v>
      </c>
      <c r="T34">
        <v>5</v>
      </c>
      <c r="U34">
        <v>5</v>
      </c>
    </row>
    <row r="35" spans="1:21" ht="12.75">
      <c r="A35" s="28">
        <v>36702</v>
      </c>
      <c r="B35" s="10">
        <f t="shared" si="11"/>
        <v>232</v>
      </c>
      <c r="C35" s="29">
        <f t="shared" si="12"/>
        <v>91</v>
      </c>
      <c r="D35">
        <f t="shared" si="13"/>
        <v>6</v>
      </c>
      <c r="E35">
        <f t="shared" si="14"/>
        <v>7</v>
      </c>
      <c r="F35">
        <f t="shared" si="15"/>
        <v>7</v>
      </c>
      <c r="G35" s="2">
        <f t="shared" si="16"/>
        <v>104.98333333333333</v>
      </c>
      <c r="H35" s="2">
        <f t="shared" si="17"/>
        <v>99.4</v>
      </c>
      <c r="I35" s="2">
        <f t="shared" si="18"/>
        <v>1699.4</v>
      </c>
      <c r="J35" s="2">
        <f t="shared" si="19"/>
        <v>1516.4</v>
      </c>
      <c r="K35" s="20">
        <v>24.8</v>
      </c>
      <c r="L35" s="19" t="s">
        <v>23</v>
      </c>
      <c r="M35">
        <v>232</v>
      </c>
      <c r="N35">
        <v>91</v>
      </c>
      <c r="O35">
        <v>5964</v>
      </c>
      <c r="P35">
        <v>335</v>
      </c>
      <c r="Q35">
        <v>1516.4</v>
      </c>
      <c r="R35">
        <v>183</v>
      </c>
      <c r="S35">
        <v>6</v>
      </c>
      <c r="T35">
        <v>7</v>
      </c>
      <c r="U35">
        <v>7</v>
      </c>
    </row>
    <row r="36" spans="1:21" ht="12.75">
      <c r="A36" s="28">
        <v>36702</v>
      </c>
      <c r="B36" s="10">
        <f t="shared" si="11"/>
        <v>254</v>
      </c>
      <c r="C36" s="29">
        <f t="shared" si="12"/>
        <v>91</v>
      </c>
      <c r="D36">
        <f t="shared" si="13"/>
        <v>3</v>
      </c>
      <c r="E36">
        <f t="shared" si="14"/>
        <v>3</v>
      </c>
      <c r="F36">
        <f t="shared" si="15"/>
        <v>3</v>
      </c>
      <c r="G36" s="2">
        <f t="shared" si="16"/>
        <v>41.233333333333334</v>
      </c>
      <c r="H36" s="2">
        <f t="shared" si="17"/>
        <v>39.25</v>
      </c>
      <c r="I36" s="2">
        <f t="shared" si="18"/>
        <v>533.8</v>
      </c>
      <c r="J36" s="2">
        <f t="shared" si="19"/>
        <v>473.9</v>
      </c>
      <c r="K36" s="20">
        <v>17.55</v>
      </c>
      <c r="L36" s="19" t="s">
        <v>24</v>
      </c>
      <c r="M36">
        <v>254</v>
      </c>
      <c r="N36">
        <v>91</v>
      </c>
      <c r="O36">
        <v>2355</v>
      </c>
      <c r="P36">
        <v>119</v>
      </c>
      <c r="Q36">
        <v>473.9</v>
      </c>
      <c r="R36">
        <v>59.9</v>
      </c>
      <c r="S36">
        <v>3</v>
      </c>
      <c r="T36">
        <v>3</v>
      </c>
      <c r="U36">
        <v>3</v>
      </c>
    </row>
    <row r="37" spans="1:21" ht="12.75">
      <c r="A37" s="28">
        <v>36702</v>
      </c>
      <c r="B37" s="10">
        <f t="shared" si="11"/>
        <v>256</v>
      </c>
      <c r="C37" s="29">
        <f t="shared" si="12"/>
        <v>91</v>
      </c>
      <c r="D37">
        <f t="shared" si="13"/>
        <v>3</v>
      </c>
      <c r="E37">
        <f t="shared" si="14"/>
        <v>3</v>
      </c>
      <c r="F37">
        <f t="shared" si="15"/>
        <v>3</v>
      </c>
      <c r="G37" s="2">
        <f t="shared" si="16"/>
        <v>49.15</v>
      </c>
      <c r="H37" s="2">
        <f t="shared" si="17"/>
        <v>45.03333333333333</v>
      </c>
      <c r="I37" s="2">
        <f t="shared" si="18"/>
        <v>759.5</v>
      </c>
      <c r="J37" s="2">
        <f t="shared" si="19"/>
        <v>621.2</v>
      </c>
      <c r="K37" s="13">
        <v>20.4</v>
      </c>
      <c r="L37" s="19" t="s">
        <v>25</v>
      </c>
      <c r="M37">
        <v>256</v>
      </c>
      <c r="N37">
        <v>91</v>
      </c>
      <c r="O37">
        <v>2702</v>
      </c>
      <c r="P37">
        <v>247</v>
      </c>
      <c r="Q37">
        <v>621.2</v>
      </c>
      <c r="R37">
        <v>138.3</v>
      </c>
      <c r="S37">
        <v>3</v>
      </c>
      <c r="T37">
        <v>3</v>
      </c>
      <c r="U37">
        <v>3</v>
      </c>
    </row>
    <row r="38" spans="1:21" ht="12.75">
      <c r="A38" s="28">
        <v>36702</v>
      </c>
      <c r="B38" s="10">
        <f t="shared" si="11"/>
        <v>266</v>
      </c>
      <c r="C38" s="29">
        <f t="shared" si="12"/>
        <v>91</v>
      </c>
      <c r="D38">
        <f t="shared" si="13"/>
        <v>5</v>
      </c>
      <c r="E38">
        <f t="shared" si="14"/>
        <v>5</v>
      </c>
      <c r="F38">
        <f t="shared" si="15"/>
        <v>5</v>
      </c>
      <c r="G38" s="2">
        <f t="shared" si="16"/>
        <v>80.76666666666667</v>
      </c>
      <c r="H38" s="2">
        <f t="shared" si="17"/>
        <v>72.4</v>
      </c>
      <c r="I38" s="2">
        <f t="shared" si="18"/>
        <v>1234.2</v>
      </c>
      <c r="J38" s="2">
        <f t="shared" si="19"/>
        <v>985.6</v>
      </c>
      <c r="K38" s="13">
        <v>22.4</v>
      </c>
      <c r="L38" s="19" t="s">
        <v>26</v>
      </c>
      <c r="M38">
        <v>266</v>
      </c>
      <c r="N38">
        <v>91</v>
      </c>
      <c r="O38">
        <v>4344</v>
      </c>
      <c r="P38">
        <v>502</v>
      </c>
      <c r="Q38">
        <v>985.6</v>
      </c>
      <c r="R38">
        <v>248.6</v>
      </c>
      <c r="S38">
        <v>5</v>
      </c>
      <c r="T38">
        <v>5</v>
      </c>
      <c r="U38">
        <v>5</v>
      </c>
    </row>
    <row r="39" spans="1:21" ht="12.75">
      <c r="A39" s="28">
        <v>36702</v>
      </c>
      <c r="B39" s="10">
        <f t="shared" si="11"/>
        <v>270</v>
      </c>
      <c r="C39" s="29">
        <f t="shared" si="12"/>
        <v>91</v>
      </c>
      <c r="D39">
        <f t="shared" si="13"/>
        <v>4</v>
      </c>
      <c r="E39">
        <f t="shared" si="14"/>
        <v>4</v>
      </c>
      <c r="F39">
        <f t="shared" si="15"/>
        <v>4</v>
      </c>
      <c r="G39" s="2">
        <f t="shared" si="16"/>
        <v>58.28333333333333</v>
      </c>
      <c r="H39" s="2">
        <f t="shared" si="17"/>
        <v>54.416666666666664</v>
      </c>
      <c r="I39" s="2">
        <f t="shared" si="18"/>
        <v>820.8</v>
      </c>
      <c r="J39" s="2">
        <f t="shared" si="19"/>
        <v>667.8</v>
      </c>
      <c r="K39" s="20">
        <v>23.9</v>
      </c>
      <c r="L39" s="19" t="s">
        <v>44</v>
      </c>
      <c r="M39">
        <v>270</v>
      </c>
      <c r="N39">
        <v>91</v>
      </c>
      <c r="O39">
        <v>3265</v>
      </c>
      <c r="P39">
        <v>232</v>
      </c>
      <c r="Q39">
        <v>667.8</v>
      </c>
      <c r="R39">
        <v>153</v>
      </c>
      <c r="S39">
        <v>4</v>
      </c>
      <c r="T39">
        <v>4</v>
      </c>
      <c r="U39">
        <v>4</v>
      </c>
    </row>
    <row r="40" spans="1:21" ht="12.75">
      <c r="A40" s="28">
        <v>36702</v>
      </c>
      <c r="B40" s="10">
        <f t="shared" si="11"/>
        <v>603</v>
      </c>
      <c r="C40" s="29">
        <f t="shared" si="12"/>
        <v>94</v>
      </c>
      <c r="D40">
        <f t="shared" si="13"/>
        <v>5</v>
      </c>
      <c r="E40">
        <f t="shared" si="14"/>
        <v>7</v>
      </c>
      <c r="F40">
        <f t="shared" si="15"/>
        <v>7</v>
      </c>
      <c r="G40" s="2">
        <f t="shared" si="16"/>
        <v>92.56666666666666</v>
      </c>
      <c r="H40" s="2">
        <f t="shared" si="17"/>
        <v>89.56666666666666</v>
      </c>
      <c r="I40" s="2">
        <f t="shared" si="18"/>
        <v>1027.6</v>
      </c>
      <c r="J40" s="2">
        <f t="shared" si="19"/>
        <v>967.4</v>
      </c>
      <c r="K40" s="20">
        <f>23.3/2</f>
        <v>11.65</v>
      </c>
      <c r="L40" s="19" t="s">
        <v>41</v>
      </c>
      <c r="M40">
        <v>603</v>
      </c>
      <c r="N40">
        <v>94</v>
      </c>
      <c r="O40">
        <v>5374</v>
      </c>
      <c r="P40">
        <v>180</v>
      </c>
      <c r="Q40">
        <v>967.4</v>
      </c>
      <c r="R40">
        <v>60.2</v>
      </c>
      <c r="S40">
        <v>5</v>
      </c>
      <c r="T40">
        <v>7</v>
      </c>
      <c r="U40">
        <v>7</v>
      </c>
    </row>
    <row r="41" spans="1:21" ht="12.75">
      <c r="A41" s="28">
        <v>36702</v>
      </c>
      <c r="B41" s="10">
        <f t="shared" si="11"/>
        <v>605</v>
      </c>
      <c r="C41" s="29">
        <f t="shared" si="12"/>
        <v>94</v>
      </c>
      <c r="D41">
        <f t="shared" si="13"/>
        <v>2</v>
      </c>
      <c r="E41">
        <f t="shared" si="14"/>
        <v>2</v>
      </c>
      <c r="F41">
        <f t="shared" si="15"/>
        <v>2</v>
      </c>
      <c r="G41" s="2">
        <f t="shared" si="16"/>
        <v>27.516666666666666</v>
      </c>
      <c r="H41" s="2">
        <f t="shared" si="17"/>
        <v>26.716666666666665</v>
      </c>
      <c r="I41" s="2">
        <f t="shared" si="18"/>
        <v>334.8</v>
      </c>
      <c r="J41" s="2">
        <f t="shared" si="19"/>
        <v>313.2</v>
      </c>
      <c r="K41" s="20">
        <v>5.8</v>
      </c>
      <c r="L41" s="19" t="s">
        <v>42</v>
      </c>
      <c r="M41">
        <v>605</v>
      </c>
      <c r="N41">
        <v>94</v>
      </c>
      <c r="O41">
        <v>1603</v>
      </c>
      <c r="P41">
        <v>48</v>
      </c>
      <c r="Q41">
        <v>313.2</v>
      </c>
      <c r="R41">
        <v>21.6</v>
      </c>
      <c r="S41">
        <v>2</v>
      </c>
      <c r="T41">
        <v>2</v>
      </c>
      <c r="U41">
        <v>2</v>
      </c>
    </row>
    <row r="42" spans="3:21" ht="19.5" customHeight="1">
      <c r="C42" s="17" t="s">
        <v>27</v>
      </c>
      <c r="D42" s="1">
        <f aca="true" t="shared" si="20" ref="D42:J42">SUM(D28:D41)</f>
        <v>63</v>
      </c>
      <c r="E42" s="1">
        <f t="shared" si="20"/>
        <v>67</v>
      </c>
      <c r="F42" s="1">
        <f t="shared" si="20"/>
        <v>67</v>
      </c>
      <c r="G42" s="3">
        <f t="shared" si="20"/>
        <v>987.9166666666665</v>
      </c>
      <c r="H42" s="3">
        <f t="shared" si="20"/>
        <v>926.2333333333333</v>
      </c>
      <c r="I42" s="3">
        <f t="shared" si="20"/>
        <v>15273.499999999998</v>
      </c>
      <c r="J42" s="3">
        <f t="shared" si="20"/>
        <v>13331.5</v>
      </c>
      <c r="M42" s="10" t="s">
        <v>28</v>
      </c>
      <c r="N42" s="9" t="s">
        <v>1</v>
      </c>
      <c r="O42">
        <f aca="true" t="shared" si="21" ref="O42:U42">SUM(O28:O41)</f>
        <v>55574</v>
      </c>
      <c r="P42">
        <f t="shared" si="21"/>
        <v>3701</v>
      </c>
      <c r="Q42">
        <f t="shared" si="21"/>
        <v>13331.5</v>
      </c>
      <c r="R42">
        <f t="shared" si="21"/>
        <v>1941.9999999999998</v>
      </c>
      <c r="S42">
        <f t="shared" si="21"/>
        <v>63</v>
      </c>
      <c r="T42">
        <f t="shared" si="21"/>
        <v>67</v>
      </c>
      <c r="U42">
        <f t="shared" si="21"/>
        <v>67</v>
      </c>
    </row>
    <row r="43" spans="3:14" ht="12.75" customHeight="1">
      <c r="C43" s="17"/>
      <c r="D43" s="1"/>
      <c r="E43" s="1"/>
      <c r="F43" s="1"/>
      <c r="G43" s="3"/>
      <c r="H43" s="3"/>
      <c r="I43" s="3"/>
      <c r="J43" s="3"/>
      <c r="M43" s="10"/>
      <c r="N43" s="9"/>
    </row>
    <row r="44" spans="3:20" ht="12.75" customHeight="1">
      <c r="C44" s="17"/>
      <c r="D44" s="1"/>
      <c r="E44" s="1"/>
      <c r="F44" s="1"/>
      <c r="G44" s="3"/>
      <c r="H44" s="3"/>
      <c r="I44" s="6" t="s">
        <v>1</v>
      </c>
      <c r="J44" s="6" t="s">
        <v>30</v>
      </c>
      <c r="M44" s="10"/>
      <c r="N44" s="9"/>
      <c r="T44" s="15" t="s">
        <v>29</v>
      </c>
    </row>
    <row r="45" spans="3:21" ht="12.75" customHeight="1">
      <c r="C45" s="17"/>
      <c r="H45" s="15" t="s">
        <v>1</v>
      </c>
      <c r="I45" s="15" t="s">
        <v>31</v>
      </c>
      <c r="J45" s="15" t="s">
        <v>32</v>
      </c>
      <c r="K45" s="15" t="s">
        <v>27</v>
      </c>
      <c r="M45" s="10"/>
      <c r="N45" s="9"/>
      <c r="S45">
        <f>60*6</f>
        <v>360</v>
      </c>
      <c r="T45">
        <f>60*12</f>
        <v>720</v>
      </c>
      <c r="U45">
        <f>15*60</f>
        <v>900</v>
      </c>
    </row>
    <row r="46" spans="2:21" ht="10.5" customHeight="1">
      <c r="B46" s="14" t="s">
        <v>3</v>
      </c>
      <c r="C46" s="15">
        <v>91</v>
      </c>
      <c r="D46" s="6" t="s">
        <v>47</v>
      </c>
      <c r="I46" s="15">
        <v>45</v>
      </c>
      <c r="J46" s="15">
        <v>1</v>
      </c>
      <c r="K46" s="15">
        <v>46</v>
      </c>
      <c r="M46" s="10" t="s">
        <v>1</v>
      </c>
      <c r="N46" s="9" t="s">
        <v>1</v>
      </c>
      <c r="S46">
        <f>9*60</f>
        <v>540</v>
      </c>
      <c r="U46">
        <f>18*60</f>
        <v>1080</v>
      </c>
    </row>
    <row r="47" spans="2:11" ht="10.5" customHeight="1">
      <c r="B47" s="14" t="s">
        <v>3</v>
      </c>
      <c r="C47" s="15">
        <v>94</v>
      </c>
      <c r="D47" s="6" t="s">
        <v>43</v>
      </c>
      <c r="I47" s="15">
        <v>12</v>
      </c>
      <c r="J47" s="15">
        <v>0</v>
      </c>
      <c r="K47" s="15">
        <v>12</v>
      </c>
    </row>
    <row r="48" spans="2:11" ht="10.5" customHeight="1">
      <c r="B48" s="14" t="s">
        <v>3</v>
      </c>
      <c r="C48" s="15">
        <v>95</v>
      </c>
      <c r="D48" s="6" t="s">
        <v>48</v>
      </c>
      <c r="I48" s="15">
        <v>10</v>
      </c>
      <c r="J48" s="15">
        <v>0</v>
      </c>
      <c r="K48" s="15">
        <v>10</v>
      </c>
    </row>
    <row r="50" spans="2:12" ht="14.25">
      <c r="B50" s="11" t="s">
        <v>35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21" ht="26.25" customHeight="1">
      <c r="A51" s="27" t="s">
        <v>37</v>
      </c>
      <c r="B51" s="21" t="s">
        <v>2</v>
      </c>
      <c r="C51" s="22" t="s">
        <v>3</v>
      </c>
      <c r="D51" s="26" t="s">
        <v>38</v>
      </c>
      <c r="E51" s="23" t="s">
        <v>5</v>
      </c>
      <c r="F51" s="26" t="s">
        <v>39</v>
      </c>
      <c r="G51" s="18" t="s">
        <v>7</v>
      </c>
      <c r="H51" s="18" t="s">
        <v>8</v>
      </c>
      <c r="I51" s="18" t="s">
        <v>9</v>
      </c>
      <c r="J51" s="18" t="s">
        <v>10</v>
      </c>
      <c r="K51" s="18" t="s">
        <v>11</v>
      </c>
      <c r="L51" s="5" t="s">
        <v>12</v>
      </c>
      <c r="M51" s="4" t="s">
        <v>36</v>
      </c>
      <c r="N51" s="25" t="s">
        <v>3</v>
      </c>
      <c r="O51" s="18" t="s">
        <v>14</v>
      </c>
      <c r="P51" s="18" t="s">
        <v>15</v>
      </c>
      <c r="Q51" s="18" t="s">
        <v>10</v>
      </c>
      <c r="R51" s="18" t="s">
        <v>16</v>
      </c>
      <c r="S51" s="23" t="s">
        <v>4</v>
      </c>
      <c r="T51" s="23" t="s">
        <v>5</v>
      </c>
      <c r="U51" s="23" t="s">
        <v>6</v>
      </c>
    </row>
    <row r="52" spans="1:21" ht="12.75">
      <c r="A52" s="28">
        <v>36702</v>
      </c>
      <c r="B52" s="10">
        <f aca="true" t="shared" si="22" ref="B52:B64">M52</f>
        <v>96</v>
      </c>
      <c r="C52" s="29">
        <f aca="true" t="shared" si="23" ref="C52:C64">N52</f>
        <v>95</v>
      </c>
      <c r="D52">
        <f aca="true" t="shared" si="24" ref="D52:D64">S52</f>
        <v>6</v>
      </c>
      <c r="E52">
        <f aca="true" t="shared" si="25" ref="E52:E64">T52</f>
        <v>6</v>
      </c>
      <c r="F52">
        <f aca="true" t="shared" si="26" ref="F52:F64">U52</f>
        <v>6</v>
      </c>
      <c r="G52" s="2">
        <f aca="true" t="shared" si="27" ref="G52:G64">(O52+P52)/60</f>
        <v>78.46666666666667</v>
      </c>
      <c r="H52" s="2">
        <f aca="true" t="shared" si="28" ref="H52:H64">O52/60</f>
        <v>73.31666666666666</v>
      </c>
      <c r="I52" s="2">
        <f aca="true" t="shared" si="29" ref="I52:I64">Q52+R52</f>
        <v>1231.2</v>
      </c>
      <c r="J52" s="2">
        <f aca="true" t="shared" si="30" ref="J52:J64">Q52</f>
        <v>1052.3</v>
      </c>
      <c r="K52" s="20">
        <v>26</v>
      </c>
      <c r="L52" s="19" t="s">
        <v>17</v>
      </c>
      <c r="M52">
        <v>96</v>
      </c>
      <c r="N52">
        <v>95</v>
      </c>
      <c r="O52">
        <v>4399</v>
      </c>
      <c r="P52">
        <v>309</v>
      </c>
      <c r="Q52">
        <v>1052.3</v>
      </c>
      <c r="R52">
        <v>178.9</v>
      </c>
      <c r="S52">
        <v>6</v>
      </c>
      <c r="T52">
        <v>6</v>
      </c>
      <c r="U52">
        <v>6</v>
      </c>
    </row>
    <row r="53" spans="1:21" ht="12.75">
      <c r="A53" s="28">
        <v>36702</v>
      </c>
      <c r="B53" s="10">
        <f t="shared" si="22"/>
        <v>125</v>
      </c>
      <c r="C53" s="29">
        <f t="shared" si="23"/>
        <v>91</v>
      </c>
      <c r="D53">
        <f t="shared" si="24"/>
        <v>7</v>
      </c>
      <c r="E53">
        <f t="shared" si="25"/>
        <v>7</v>
      </c>
      <c r="F53">
        <f t="shared" si="26"/>
        <v>7</v>
      </c>
      <c r="G53" s="2">
        <f t="shared" si="27"/>
        <v>94.6</v>
      </c>
      <c r="H53" s="2">
        <f t="shared" si="28"/>
        <v>88</v>
      </c>
      <c r="I53" s="2">
        <f t="shared" si="29"/>
        <v>2044.3</v>
      </c>
      <c r="J53" s="2">
        <f t="shared" si="30"/>
        <v>1834.7</v>
      </c>
      <c r="K53" s="13">
        <f>(38.5+41.7)/2</f>
        <v>40.1</v>
      </c>
      <c r="L53" s="19" t="s">
        <v>18</v>
      </c>
      <c r="M53">
        <v>125</v>
      </c>
      <c r="N53">
        <v>91</v>
      </c>
      <c r="O53">
        <v>5280</v>
      </c>
      <c r="P53">
        <v>396</v>
      </c>
      <c r="Q53">
        <v>1834.7</v>
      </c>
      <c r="R53">
        <v>209.6</v>
      </c>
      <c r="S53">
        <v>7</v>
      </c>
      <c r="T53">
        <v>7</v>
      </c>
      <c r="U53">
        <v>7</v>
      </c>
    </row>
    <row r="54" spans="1:21" ht="12.75">
      <c r="A54" s="28">
        <v>36702</v>
      </c>
      <c r="B54" s="10">
        <f t="shared" si="22"/>
        <v>130</v>
      </c>
      <c r="C54" s="29">
        <f t="shared" si="23"/>
        <v>91</v>
      </c>
      <c r="D54">
        <f t="shared" si="24"/>
        <v>4</v>
      </c>
      <c r="E54">
        <f t="shared" si="25"/>
        <v>4</v>
      </c>
      <c r="F54">
        <f t="shared" si="26"/>
        <v>4</v>
      </c>
      <c r="G54" s="2">
        <f t="shared" si="27"/>
        <v>59.483333333333334</v>
      </c>
      <c r="H54" s="2">
        <f t="shared" si="28"/>
        <v>56.06666666666667</v>
      </c>
      <c r="I54" s="2">
        <f t="shared" si="29"/>
        <v>980.9</v>
      </c>
      <c r="J54" s="2">
        <f t="shared" si="30"/>
        <v>882</v>
      </c>
      <c r="K54" s="13">
        <v>31.2</v>
      </c>
      <c r="L54" s="19" t="s">
        <v>19</v>
      </c>
      <c r="M54">
        <v>130</v>
      </c>
      <c r="N54">
        <v>91</v>
      </c>
      <c r="O54">
        <v>3364</v>
      </c>
      <c r="P54">
        <v>205</v>
      </c>
      <c r="Q54">
        <v>882</v>
      </c>
      <c r="R54">
        <v>98.9</v>
      </c>
      <c r="S54">
        <v>4</v>
      </c>
      <c r="T54">
        <v>4</v>
      </c>
      <c r="U54">
        <v>4</v>
      </c>
    </row>
    <row r="55" spans="1:21" ht="12.75">
      <c r="A55" s="28">
        <v>36702</v>
      </c>
      <c r="B55" s="10">
        <f t="shared" si="22"/>
        <v>167</v>
      </c>
      <c r="C55" s="29">
        <f t="shared" si="23"/>
        <v>95</v>
      </c>
      <c r="D55">
        <f t="shared" si="24"/>
        <v>3</v>
      </c>
      <c r="E55">
        <f t="shared" si="25"/>
        <v>3</v>
      </c>
      <c r="F55">
        <f t="shared" si="26"/>
        <v>3</v>
      </c>
      <c r="G55" s="2">
        <f t="shared" si="27"/>
        <v>55.81666666666667</v>
      </c>
      <c r="H55" s="2">
        <f t="shared" si="28"/>
        <v>52.93333333333333</v>
      </c>
      <c r="I55" s="2">
        <f t="shared" si="29"/>
        <v>865.1</v>
      </c>
      <c r="J55" s="2">
        <f t="shared" si="30"/>
        <v>771.2</v>
      </c>
      <c r="K55" s="13">
        <v>21.4</v>
      </c>
      <c r="L55" s="19" t="s">
        <v>20</v>
      </c>
      <c r="M55">
        <v>167</v>
      </c>
      <c r="N55">
        <v>95</v>
      </c>
      <c r="O55">
        <v>3176</v>
      </c>
      <c r="P55">
        <v>173</v>
      </c>
      <c r="Q55">
        <v>771.2</v>
      </c>
      <c r="R55">
        <v>93.9</v>
      </c>
      <c r="S55">
        <v>3</v>
      </c>
      <c r="T55">
        <v>3</v>
      </c>
      <c r="U55">
        <v>3</v>
      </c>
    </row>
    <row r="56" spans="1:21" ht="12.75">
      <c r="A56" s="28">
        <v>36702</v>
      </c>
      <c r="B56" s="10">
        <f t="shared" si="22"/>
        <v>205</v>
      </c>
      <c r="C56" s="29">
        <f t="shared" si="23"/>
        <v>91</v>
      </c>
      <c r="D56">
        <f t="shared" si="24"/>
        <v>4</v>
      </c>
      <c r="E56">
        <f t="shared" si="25"/>
        <v>4</v>
      </c>
      <c r="F56">
        <f t="shared" si="26"/>
        <v>4</v>
      </c>
      <c r="G56" s="2">
        <f t="shared" si="27"/>
        <v>72.65</v>
      </c>
      <c r="H56" s="2">
        <f t="shared" si="28"/>
        <v>70.23333333333333</v>
      </c>
      <c r="I56" s="2">
        <f t="shared" si="29"/>
        <v>1114.2</v>
      </c>
      <c r="J56" s="2">
        <f t="shared" si="30"/>
        <v>1035.9</v>
      </c>
      <c r="K56" s="20">
        <v>28.35</v>
      </c>
      <c r="L56" s="19" t="s">
        <v>21</v>
      </c>
      <c r="M56">
        <v>205</v>
      </c>
      <c r="N56">
        <v>91</v>
      </c>
      <c r="O56">
        <v>4214</v>
      </c>
      <c r="P56">
        <v>145</v>
      </c>
      <c r="Q56">
        <v>1035.9</v>
      </c>
      <c r="R56">
        <v>78.3</v>
      </c>
      <c r="S56">
        <v>4</v>
      </c>
      <c r="T56">
        <v>4</v>
      </c>
      <c r="U56">
        <v>4</v>
      </c>
    </row>
    <row r="57" spans="1:21" ht="12.75">
      <c r="A57" s="28">
        <v>36702</v>
      </c>
      <c r="B57" s="10">
        <f t="shared" si="22"/>
        <v>218</v>
      </c>
      <c r="C57" s="29">
        <f t="shared" si="23"/>
        <v>94</v>
      </c>
      <c r="D57">
        <f t="shared" si="24"/>
        <v>3</v>
      </c>
      <c r="E57">
        <f t="shared" si="25"/>
        <v>3</v>
      </c>
      <c r="F57">
        <f t="shared" si="26"/>
        <v>3</v>
      </c>
      <c r="G57" s="2">
        <f t="shared" si="27"/>
        <v>38.583333333333336</v>
      </c>
      <c r="H57" s="2">
        <f t="shared" si="28"/>
        <v>35.833333333333336</v>
      </c>
      <c r="I57" s="2">
        <f t="shared" si="29"/>
        <v>515</v>
      </c>
      <c r="J57" s="2">
        <f t="shared" si="30"/>
        <v>439.7</v>
      </c>
      <c r="K57" s="20">
        <f>17.9/2</f>
        <v>8.95</v>
      </c>
      <c r="L57" s="19" t="s">
        <v>40</v>
      </c>
      <c r="M57">
        <v>218</v>
      </c>
      <c r="N57">
        <v>94</v>
      </c>
      <c r="O57">
        <v>2150</v>
      </c>
      <c r="P57">
        <v>165</v>
      </c>
      <c r="Q57">
        <v>439.7</v>
      </c>
      <c r="R57">
        <v>75.3</v>
      </c>
      <c r="S57">
        <v>3</v>
      </c>
      <c r="T57">
        <v>3</v>
      </c>
      <c r="U57">
        <v>3</v>
      </c>
    </row>
    <row r="58" spans="1:21" ht="12.75">
      <c r="A58" s="28">
        <v>36702</v>
      </c>
      <c r="B58" s="10">
        <f t="shared" si="22"/>
        <v>232</v>
      </c>
      <c r="C58" s="29">
        <f t="shared" si="23"/>
        <v>91</v>
      </c>
      <c r="D58">
        <f t="shared" si="24"/>
        <v>7</v>
      </c>
      <c r="E58">
        <f t="shared" si="25"/>
        <v>7</v>
      </c>
      <c r="F58">
        <f t="shared" si="26"/>
        <v>7</v>
      </c>
      <c r="G58" s="2">
        <f t="shared" si="27"/>
        <v>104.6</v>
      </c>
      <c r="H58" s="2">
        <f t="shared" si="28"/>
        <v>99.1</v>
      </c>
      <c r="I58" s="2">
        <f t="shared" si="29"/>
        <v>1685.6999999999998</v>
      </c>
      <c r="J58" s="2">
        <f t="shared" si="30"/>
        <v>1504.1</v>
      </c>
      <c r="K58" s="20">
        <v>24.8</v>
      </c>
      <c r="L58" s="19" t="s">
        <v>23</v>
      </c>
      <c r="M58">
        <v>232</v>
      </c>
      <c r="N58">
        <v>91</v>
      </c>
      <c r="O58">
        <v>5946</v>
      </c>
      <c r="P58">
        <v>330</v>
      </c>
      <c r="Q58">
        <v>1504.1</v>
      </c>
      <c r="R58">
        <v>181.6</v>
      </c>
      <c r="S58">
        <v>7</v>
      </c>
      <c r="T58">
        <v>7</v>
      </c>
      <c r="U58">
        <v>7</v>
      </c>
    </row>
    <row r="59" spans="1:21" ht="12.75">
      <c r="A59" s="28">
        <v>36702</v>
      </c>
      <c r="B59" s="10">
        <f t="shared" si="22"/>
        <v>254</v>
      </c>
      <c r="C59" s="29">
        <f t="shared" si="23"/>
        <v>91</v>
      </c>
      <c r="D59">
        <f t="shared" si="24"/>
        <v>3</v>
      </c>
      <c r="E59">
        <f t="shared" si="25"/>
        <v>3</v>
      </c>
      <c r="F59">
        <f t="shared" si="26"/>
        <v>3</v>
      </c>
      <c r="G59" s="2">
        <f t="shared" si="27"/>
        <v>36.333333333333336</v>
      </c>
      <c r="H59" s="2">
        <f t="shared" si="28"/>
        <v>34.7</v>
      </c>
      <c r="I59" s="2">
        <f t="shared" si="29"/>
        <v>467</v>
      </c>
      <c r="J59" s="2">
        <f t="shared" si="30"/>
        <v>421.2</v>
      </c>
      <c r="K59" s="20">
        <v>17.55</v>
      </c>
      <c r="L59" s="19" t="s">
        <v>24</v>
      </c>
      <c r="M59">
        <v>254</v>
      </c>
      <c r="N59">
        <v>91</v>
      </c>
      <c r="O59">
        <v>2082</v>
      </c>
      <c r="P59">
        <v>98</v>
      </c>
      <c r="Q59">
        <v>421.2</v>
      </c>
      <c r="R59">
        <v>45.8</v>
      </c>
      <c r="S59">
        <v>3</v>
      </c>
      <c r="T59">
        <v>3</v>
      </c>
      <c r="U59">
        <v>3</v>
      </c>
    </row>
    <row r="60" spans="1:21" ht="12.75">
      <c r="A60" s="28">
        <v>36702</v>
      </c>
      <c r="B60" s="10">
        <f t="shared" si="22"/>
        <v>256</v>
      </c>
      <c r="C60" s="29">
        <f t="shared" si="23"/>
        <v>91</v>
      </c>
      <c r="D60">
        <f t="shared" si="24"/>
        <v>3</v>
      </c>
      <c r="E60">
        <f t="shared" si="25"/>
        <v>3</v>
      </c>
      <c r="F60">
        <f t="shared" si="26"/>
        <v>3</v>
      </c>
      <c r="G60" s="2">
        <f t="shared" si="27"/>
        <v>47.233333333333334</v>
      </c>
      <c r="H60" s="2">
        <f t="shared" si="28"/>
        <v>42.766666666666666</v>
      </c>
      <c r="I60" s="2">
        <f t="shared" si="29"/>
        <v>741.6</v>
      </c>
      <c r="J60" s="2">
        <f t="shared" si="30"/>
        <v>594.5</v>
      </c>
      <c r="K60" s="13">
        <v>20.4</v>
      </c>
      <c r="L60" s="19" t="s">
        <v>25</v>
      </c>
      <c r="M60">
        <v>256</v>
      </c>
      <c r="N60">
        <v>91</v>
      </c>
      <c r="O60">
        <v>2566</v>
      </c>
      <c r="P60">
        <v>268</v>
      </c>
      <c r="Q60">
        <v>594.5</v>
      </c>
      <c r="R60">
        <v>147.1</v>
      </c>
      <c r="S60">
        <v>3</v>
      </c>
      <c r="T60">
        <v>3</v>
      </c>
      <c r="U60">
        <v>3</v>
      </c>
    </row>
    <row r="61" spans="1:21" ht="12.75">
      <c r="A61" s="28">
        <v>36702</v>
      </c>
      <c r="B61" s="10">
        <f t="shared" si="22"/>
        <v>266</v>
      </c>
      <c r="C61" s="29">
        <f t="shared" si="23"/>
        <v>91</v>
      </c>
      <c r="D61">
        <f t="shared" si="24"/>
        <v>4</v>
      </c>
      <c r="E61">
        <f t="shared" si="25"/>
        <v>5</v>
      </c>
      <c r="F61">
        <f t="shared" si="26"/>
        <v>5</v>
      </c>
      <c r="G61" s="2">
        <f t="shared" si="27"/>
        <v>71.51666666666667</v>
      </c>
      <c r="H61" s="2">
        <f t="shared" si="28"/>
        <v>63.2</v>
      </c>
      <c r="I61" s="2">
        <f t="shared" si="29"/>
        <v>1145</v>
      </c>
      <c r="J61" s="2">
        <f t="shared" si="30"/>
        <v>896.4</v>
      </c>
      <c r="K61" s="13">
        <v>22.4</v>
      </c>
      <c r="L61" s="19" t="s">
        <v>26</v>
      </c>
      <c r="M61">
        <v>266</v>
      </c>
      <c r="N61">
        <v>91</v>
      </c>
      <c r="O61">
        <v>3792</v>
      </c>
      <c r="P61">
        <v>499</v>
      </c>
      <c r="Q61">
        <v>896.4</v>
      </c>
      <c r="R61">
        <v>248.6</v>
      </c>
      <c r="S61">
        <v>4</v>
      </c>
      <c r="T61">
        <v>5</v>
      </c>
      <c r="U61">
        <v>5</v>
      </c>
    </row>
    <row r="62" spans="1:21" ht="12.75">
      <c r="A62" s="28">
        <v>36702</v>
      </c>
      <c r="B62" s="10">
        <f t="shared" si="22"/>
        <v>270</v>
      </c>
      <c r="C62" s="29">
        <f t="shared" si="23"/>
        <v>91</v>
      </c>
      <c r="D62">
        <f t="shared" si="24"/>
        <v>4</v>
      </c>
      <c r="E62">
        <f t="shared" si="25"/>
        <v>4</v>
      </c>
      <c r="F62">
        <f t="shared" si="26"/>
        <v>4</v>
      </c>
      <c r="G62" s="2">
        <f t="shared" si="27"/>
        <v>58.28333333333333</v>
      </c>
      <c r="H62" s="2">
        <f t="shared" si="28"/>
        <v>54.416666666666664</v>
      </c>
      <c r="I62" s="2">
        <f t="shared" si="29"/>
        <v>820.8</v>
      </c>
      <c r="J62" s="2">
        <f t="shared" si="30"/>
        <v>667.8</v>
      </c>
      <c r="K62" s="20">
        <v>23.9</v>
      </c>
      <c r="L62" s="19" t="s">
        <v>44</v>
      </c>
      <c r="M62">
        <v>270</v>
      </c>
      <c r="N62">
        <v>91</v>
      </c>
      <c r="O62">
        <v>3265</v>
      </c>
      <c r="P62">
        <v>232</v>
      </c>
      <c r="Q62">
        <v>667.8</v>
      </c>
      <c r="R62">
        <v>153</v>
      </c>
      <c r="S62">
        <v>4</v>
      </c>
      <c r="T62">
        <v>4</v>
      </c>
      <c r="U62">
        <v>4</v>
      </c>
    </row>
    <row r="63" spans="1:21" ht="12.75">
      <c r="A63" s="28">
        <v>36702</v>
      </c>
      <c r="B63" s="10">
        <f t="shared" si="22"/>
        <v>603</v>
      </c>
      <c r="C63" s="29">
        <f t="shared" si="23"/>
        <v>94</v>
      </c>
      <c r="D63">
        <f t="shared" si="24"/>
        <v>4</v>
      </c>
      <c r="E63">
        <f t="shared" si="25"/>
        <v>7</v>
      </c>
      <c r="F63">
        <f t="shared" si="26"/>
        <v>7</v>
      </c>
      <c r="G63" s="2">
        <f t="shared" si="27"/>
        <v>89.48333333333333</v>
      </c>
      <c r="H63" s="2">
        <f t="shared" si="28"/>
        <v>86.48333333333333</v>
      </c>
      <c r="I63" s="2">
        <f t="shared" si="29"/>
        <v>1004.3000000000001</v>
      </c>
      <c r="J63" s="2">
        <f t="shared" si="30"/>
        <v>944.1</v>
      </c>
      <c r="K63" s="20">
        <f>23.3/2</f>
        <v>11.65</v>
      </c>
      <c r="L63" s="19" t="s">
        <v>41</v>
      </c>
      <c r="M63">
        <v>603</v>
      </c>
      <c r="N63">
        <v>94</v>
      </c>
      <c r="O63">
        <v>5189</v>
      </c>
      <c r="P63">
        <v>180</v>
      </c>
      <c r="Q63">
        <v>944.1</v>
      </c>
      <c r="R63">
        <v>60.2</v>
      </c>
      <c r="S63">
        <v>4</v>
      </c>
      <c r="T63">
        <v>7</v>
      </c>
      <c r="U63">
        <v>7</v>
      </c>
    </row>
    <row r="64" spans="1:21" ht="12.75">
      <c r="A64" s="28">
        <v>36702</v>
      </c>
      <c r="B64" s="10">
        <f t="shared" si="22"/>
        <v>605</v>
      </c>
      <c r="C64" s="29">
        <f t="shared" si="23"/>
        <v>94</v>
      </c>
      <c r="D64">
        <f t="shared" si="24"/>
        <v>2</v>
      </c>
      <c r="E64">
        <f t="shared" si="25"/>
        <v>2</v>
      </c>
      <c r="F64">
        <f t="shared" si="26"/>
        <v>2</v>
      </c>
      <c r="G64" s="2">
        <f t="shared" si="27"/>
        <v>27.533333333333335</v>
      </c>
      <c r="H64" s="2">
        <f t="shared" si="28"/>
        <v>26.733333333333334</v>
      </c>
      <c r="I64" s="2">
        <f t="shared" si="29"/>
        <v>334.8</v>
      </c>
      <c r="J64" s="2">
        <f t="shared" si="30"/>
        <v>313.2</v>
      </c>
      <c r="K64" s="20">
        <v>5.8</v>
      </c>
      <c r="L64" s="19" t="s">
        <v>42</v>
      </c>
      <c r="M64">
        <v>605</v>
      </c>
      <c r="N64">
        <v>94</v>
      </c>
      <c r="O64">
        <v>1604</v>
      </c>
      <c r="P64">
        <v>48</v>
      </c>
      <c r="Q64">
        <v>313.2</v>
      </c>
      <c r="R64">
        <v>21.6</v>
      </c>
      <c r="S64">
        <v>2</v>
      </c>
      <c r="T64">
        <v>2</v>
      </c>
      <c r="U64">
        <v>2</v>
      </c>
    </row>
    <row r="65" spans="3:21" ht="18.75" customHeight="1">
      <c r="C65" s="17" t="s">
        <v>27</v>
      </c>
      <c r="D65" s="8">
        <f aca="true" t="shared" si="31" ref="D65:J65">SUM(D52:D64)</f>
        <v>54</v>
      </c>
      <c r="E65" s="8">
        <f t="shared" si="31"/>
        <v>58</v>
      </c>
      <c r="F65" s="8">
        <f t="shared" si="31"/>
        <v>58</v>
      </c>
      <c r="G65" s="3">
        <f t="shared" si="31"/>
        <v>834.5833333333333</v>
      </c>
      <c r="H65" s="3">
        <f t="shared" si="31"/>
        <v>783.7833333333334</v>
      </c>
      <c r="I65" s="3">
        <f t="shared" si="31"/>
        <v>12949.899999999998</v>
      </c>
      <c r="J65" s="3">
        <f t="shared" si="31"/>
        <v>11357.099999999999</v>
      </c>
      <c r="M65" s="10" t="s">
        <v>28</v>
      </c>
      <c r="N65" s="9" t="s">
        <v>1</v>
      </c>
      <c r="O65">
        <f aca="true" t="shared" si="32" ref="O65:U65">SUM(O52:O64)</f>
        <v>47027</v>
      </c>
      <c r="P65">
        <f t="shared" si="32"/>
        <v>3048</v>
      </c>
      <c r="Q65">
        <f t="shared" si="32"/>
        <v>11357.099999999999</v>
      </c>
      <c r="R65">
        <f t="shared" si="32"/>
        <v>1592.7999999999997</v>
      </c>
      <c r="S65">
        <f t="shared" si="32"/>
        <v>54</v>
      </c>
      <c r="T65">
        <f t="shared" si="32"/>
        <v>58</v>
      </c>
      <c r="U65">
        <f t="shared" si="32"/>
        <v>58</v>
      </c>
    </row>
    <row r="66" spans="3:14" ht="12.75" customHeight="1">
      <c r="C66" s="17"/>
      <c r="D66" s="8"/>
      <c r="E66" s="8"/>
      <c r="F66" s="8"/>
      <c r="G66" s="3"/>
      <c r="H66" s="3"/>
      <c r="I66" s="3"/>
      <c r="J66" s="3"/>
      <c r="M66" s="10"/>
      <c r="N66" s="9"/>
    </row>
    <row r="67" spans="3:14" ht="12.75" customHeight="1">
      <c r="C67" s="17"/>
      <c r="D67" s="1"/>
      <c r="E67" s="1"/>
      <c r="F67" s="1"/>
      <c r="G67" s="3"/>
      <c r="H67" s="3"/>
      <c r="I67" s="6" t="s">
        <v>1</v>
      </c>
      <c r="J67" s="6" t="s">
        <v>30</v>
      </c>
      <c r="M67" s="10"/>
      <c r="N67" s="9"/>
    </row>
    <row r="68" spans="3:14" ht="12.75" customHeight="1">
      <c r="C68" s="17"/>
      <c r="H68" s="15" t="s">
        <v>1</v>
      </c>
      <c r="I68" s="15" t="s">
        <v>31</v>
      </c>
      <c r="J68" s="15" t="s">
        <v>32</v>
      </c>
      <c r="K68" s="15" t="s">
        <v>27</v>
      </c>
      <c r="M68" s="10"/>
      <c r="N68" s="9"/>
    </row>
    <row r="69" spans="2:11" ht="10.5" customHeight="1">
      <c r="B69" s="14" t="s">
        <v>3</v>
      </c>
      <c r="C69" s="15">
        <v>91</v>
      </c>
      <c r="D69" s="6" t="s">
        <v>47</v>
      </c>
      <c r="I69" s="15">
        <v>37</v>
      </c>
      <c r="J69" s="15">
        <v>0</v>
      </c>
      <c r="K69" s="15">
        <v>37</v>
      </c>
    </row>
    <row r="70" spans="2:11" ht="10.5" customHeight="1">
      <c r="B70" s="14" t="s">
        <v>3</v>
      </c>
      <c r="C70" s="15">
        <v>94</v>
      </c>
      <c r="D70" s="6" t="s">
        <v>43</v>
      </c>
      <c r="I70" s="15">
        <v>12</v>
      </c>
      <c r="J70" s="15">
        <v>0</v>
      </c>
      <c r="K70" s="15">
        <v>12</v>
      </c>
    </row>
    <row r="71" spans="2:11" ht="10.5" customHeight="1">
      <c r="B71" s="14" t="s">
        <v>3</v>
      </c>
      <c r="C71" s="15">
        <v>95</v>
      </c>
      <c r="D71" s="6" t="s">
        <v>48</v>
      </c>
      <c r="I71" s="15">
        <v>9</v>
      </c>
      <c r="J71" s="15">
        <v>0</v>
      </c>
      <c r="K71" s="15">
        <v>9</v>
      </c>
    </row>
    <row r="76" ht="12.75">
      <c r="F76" t="s">
        <v>1</v>
      </c>
    </row>
  </sheetData>
  <printOptions/>
  <pageMargins left="0.31" right="0.23" top="1.61" bottom="0.88" header="0.77" footer="0.36"/>
  <pageSetup horizontalDpi="300" verticalDpi="300" orientation="landscape" scale="125" r:id="rId1"/>
  <headerFooter alignWithMargins="0">
    <oddHeader>&amp;C&amp;8LOS ANGELES COUNTY METROPOLITAN TRANSPORTATION AUTHORITY
SCHEDULED SERVICE OPERATING COST FACTORS
&amp;"Arial,Bold"&amp;10EFFECTIVE JUNE 25, 2000&amp;RREPORT NO. 4-24
CONTRACT LINES
</oddHeader>
    <oddFooter>&amp;L&amp;8&amp;A&amp;CBuses reflect block assignments;
interline savings are not available.&amp;R&amp;8&amp;D</oddFooter>
  </headerFooter>
  <rowBreaks count="2" manualBreakCount="2">
    <brk id="25" max="65535" man="1"/>
    <brk id="4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Jeff Neely</cp:lastModifiedBy>
  <cp:lastPrinted>2000-08-03T16:55:38Z</cp:lastPrinted>
  <dcterms:created xsi:type="dcterms:W3CDTF">1997-03-04T19:54:26Z</dcterms:created>
  <dcterms:modified xsi:type="dcterms:W3CDTF">2005-01-31T23:12:54Z</dcterms:modified>
  <cp:category/>
  <cp:version/>
  <cp:contentType/>
  <cp:contentStatus/>
</cp:coreProperties>
</file>