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<sst xmlns="http://schemas.openxmlformats.org/spreadsheetml/2006/main" count="70" uniqueCount="57">
  <si>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Regional Pass</t>
  </si>
  <si>
    <t xml:space="preserve"> Revenues Distributed based on Operators System average fare/boarding</t>
  </si>
  <si>
    <t xml:space="preserve">Operators </t>
  </si>
  <si>
    <t xml:space="preserve">Estimated Regional Pass Boardings </t>
  </si>
  <si>
    <t>Revenue from Regional Pass sold</t>
  </si>
  <si>
    <t>Revenue share of  operators</t>
  </si>
  <si>
    <t>Norwalk Transit</t>
  </si>
  <si>
    <t>Montebello Bus Lines</t>
  </si>
  <si>
    <t>Long Beach Transit</t>
  </si>
  <si>
    <t>Santa Monica Big Blue Bus</t>
  </si>
  <si>
    <t xml:space="preserve">Foothill Transit </t>
  </si>
  <si>
    <t>Culver City</t>
  </si>
  <si>
    <t>MTA</t>
  </si>
  <si>
    <t>Total</t>
  </si>
  <si>
    <t>Assumptions:</t>
  </si>
  <si>
    <t xml:space="preserve">     will transfer to Regional Pass boardings.</t>
  </si>
  <si>
    <t xml:space="preserve">2.  Assumed 80 boardings per pass per month </t>
  </si>
  <si>
    <t xml:space="preserve"> </t>
  </si>
  <si>
    <t>3.  Assumed the average pass price per passenger to be $43-(55% regular, 45% senior/disabled)</t>
  </si>
  <si>
    <t>5.  Number of passes sold in FY 03:    145,280</t>
  </si>
  <si>
    <t>Operators System Current Average Fare/Boarding</t>
  </si>
  <si>
    <t>1.  Regional Pass boardings estimate assumes 15% of current interoperator boardings and 90% of current joint pass boardings</t>
  </si>
  <si>
    <t>Gardena Municipal Bus Lines</t>
  </si>
  <si>
    <t>4.  Regional funds required in FY 03:  $746,436 (difference between regional pass revenue and revenue returned to operators)</t>
  </si>
  <si>
    <t>REGIONAL PASS</t>
  </si>
  <si>
    <t xml:space="preserve">       Cash Customer making transfers from a Municipal operator system to MTA bus or rail</t>
  </si>
  <si>
    <t>OPERATORS</t>
  </si>
  <si>
    <t>FARE</t>
  </si>
  <si>
    <t>INTER AGENCY TRANSFER</t>
  </si>
  <si>
    <t>COST OF MORNING TRIP</t>
  </si>
  <si>
    <t>COST OF RETURN TRIP</t>
  </si>
  <si>
    <t>COST OF ROUND TRIP W/T OPERATORS/MTA TRANSFER</t>
  </si>
  <si>
    <t>MONTHLY TOTAL COST</t>
  </si>
  <si>
    <t>FOOTHILL TRANSIT</t>
  </si>
  <si>
    <t>GARDENA MUNICIPAL BUS LINES</t>
  </si>
  <si>
    <t>L.A.D.O.T</t>
  </si>
  <si>
    <t xml:space="preserve">LA MIRADA TRANSIT </t>
  </si>
  <si>
    <t>LONG BEACH TRANSIT</t>
  </si>
  <si>
    <t xml:space="preserve">NORWALK TRANSIT </t>
  </si>
  <si>
    <t>SANTA CLARITA TRANSIT</t>
  </si>
  <si>
    <t>SANTA MONICA BIG BLUE BUS</t>
  </si>
  <si>
    <t>TORRANCE TRANSIT</t>
  </si>
  <si>
    <r>
      <t>NOTE</t>
    </r>
    <r>
      <rPr>
        <sz val="12"/>
        <rFont val="Arial"/>
        <family val="2"/>
      </rPr>
      <t>: Monthly cost based on 20 round trips per rider</t>
    </r>
  </si>
  <si>
    <t xml:space="preserve">    MTA PASS HOLDERS MAKING TRANSFERS TO OTHER OPERATORS </t>
  </si>
  <si>
    <t>PASS HOLDERS</t>
  </si>
  <si>
    <t>TOTAL MONTHLY ONE WAY FARE</t>
  </si>
  <si>
    <t xml:space="preserve">COST OF MONTHLY  ROUND TRIP </t>
  </si>
  <si>
    <t xml:space="preserve">CULVER CITY MUNICIPAL BUS LINES </t>
  </si>
  <si>
    <t>FOOTHILL MUNICIPAL</t>
  </si>
  <si>
    <t>MONTEBELLO BUS LINES</t>
  </si>
  <si>
    <t>CULVER CITY MUNICIPAL BUS LINES</t>
  </si>
  <si>
    <t xml:space="preserve">     (a) based on data anticipated from LADOT, Torrance and Santa Clarita    </t>
  </si>
  <si>
    <t xml:space="preserve">     (b) the subsidy calculation is based on an estimate of expected regional pass boardings, actual boardings may be different</t>
  </si>
  <si>
    <t xml:space="preserve">     (d) subsidy amount will be adjusted based on acutal data when the program is in place</t>
  </si>
  <si>
    <t>6. The subsidy estimated is projected to be $1.3 million:</t>
  </si>
  <si>
    <t xml:space="preserve">     (c)  this ensures sufficient  funds are budged to reimburse the operators</t>
  </si>
  <si>
    <t>CASH FARE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</si>
</sst>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[Red]&quot;$&quot;#,##0.00"/>
    <numFmt numFmtId="166" formatCode="&quot;$&quot;#,##0.000_);\(&quot;$&quot;#,##0.000\)"/>
    <numFmt numFmtId="167" formatCode="&quot;$&quot;#,##0.0000_);\(&quot;$&quot;#,##0.0000\)"/>
  </numFmts>
  <fonts count="12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65" fontId="6" fillId="0" borderId="1" xfId="17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0" xfId="17" applyNumberFormat="1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7" fontId="10" fillId="0" borderId="1" xfId="17" applyNumberFormat="1" applyFont="1" applyBorder="1" applyAlignment="1">
      <alignment horizontal="center"/>
    </xf>
    <xf numFmtId="5" fontId="10" fillId="0" borderId="1" xfId="17" applyNumberFormat="1" applyFont="1" applyBorder="1" applyAlignment="1">
      <alignment horizontal="center"/>
    </xf>
    <xf numFmtId="37" fontId="10" fillId="0" borderId="1" xfId="17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6" fillId="0" borderId="1" xfId="17" applyNumberFormat="1" applyFont="1" applyBorder="1" applyAlignment="1">
      <alignment horizontal="center"/>
    </xf>
    <xf numFmtId="165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37" fontId="10" fillId="0" borderId="4" xfId="17" applyNumberFormat="1" applyFont="1" applyBorder="1" applyAlignment="1">
      <alignment horizontal="center"/>
    </xf>
    <xf numFmtId="5" fontId="10" fillId="0" borderId="4" xfId="17" applyNumberFormat="1" applyFont="1" applyBorder="1" applyAlignment="1">
      <alignment horizontal="center"/>
    </xf>
    <xf numFmtId="7" fontId="10" fillId="0" borderId="4" xfId="17" applyNumberFormat="1" applyFont="1" applyBorder="1" applyAlignment="1">
      <alignment horizontal="center"/>
    </xf>
    <xf numFmtId="0" fontId="4" fillId="0" borderId="5" xfId="0" applyFont="1" applyFill="1" applyBorder="1" applyAlignment="1">
      <alignment/>
    </xf>
    <xf numFmtId="37" fontId="4" fillId="0" borderId="5" xfId="0" applyNumberFormat="1" applyFont="1" applyBorder="1" applyAlignment="1">
      <alignment horizontal="center"/>
    </xf>
    <xf numFmtId="5" fontId="4" fillId="0" borderId="5" xfId="17" applyNumberFormat="1" applyFont="1" applyBorder="1" applyAlignment="1">
      <alignment horizontal="center"/>
    </xf>
    <xf numFmtId="7" fontId="4" fillId="0" borderId="5" xfId="0" applyNumberFormat="1" applyFont="1" applyBorder="1" applyAlignment="1">
      <alignment horizontal="center"/>
    </xf>
    <xf numFmtId="5" fontId="4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40.421875" style="5" customWidth="1"/>
    <col min="2" max="2" width="10.28125" style="5" customWidth="1"/>
    <col min="3" max="3" width="16.7109375" style="5" customWidth="1"/>
    <col min="4" max="4" width="13.8515625" style="5" customWidth="1"/>
    <col min="5" max="5" width="12.140625" style="5" customWidth="1"/>
    <col min="6" max="6" width="23.57421875" style="5" customWidth="1"/>
    <col min="7" max="7" width="14.140625" style="5" customWidth="1"/>
    <col min="8" max="16384" width="9.140625" style="5" customWidth="1"/>
  </cols>
  <sheetData>
    <row r="1" spans="1:8" ht="20.25">
      <c r="A1" s="40" t="s">
        <v>24</v>
      </c>
      <c r="B1" s="40"/>
      <c r="C1" s="40"/>
      <c r="D1" s="40"/>
      <c r="E1" s="40"/>
      <c r="F1" s="40"/>
      <c r="G1" s="40"/>
      <c r="H1" s="38"/>
    </row>
    <row r="2" spans="1:8" ht="18.75">
      <c r="A2" s="39" t="s">
        <v>25</v>
      </c>
      <c r="B2" s="39"/>
      <c r="C2" s="39"/>
      <c r="D2" s="39"/>
      <c r="E2" s="39"/>
      <c r="F2" s="39"/>
      <c r="G2" s="39"/>
      <c r="H2" s="6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7" ht="70.5" customHeight="1">
      <c r="A4" s="2" t="s">
        <v>26</v>
      </c>
      <c r="B4" s="2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</row>
    <row r="5" spans="1:7" ht="21.75" customHeight="1">
      <c r="A5" s="7" t="s">
        <v>50</v>
      </c>
      <c r="B5" s="8">
        <v>0.75</v>
      </c>
      <c r="C5" s="24">
        <v>0.25</v>
      </c>
      <c r="D5" s="24">
        <f>(B5+C5)</f>
        <v>1</v>
      </c>
      <c r="E5" s="24">
        <v>1.6</v>
      </c>
      <c r="F5" s="24">
        <f>(D5+E5)</f>
        <v>2.6</v>
      </c>
      <c r="G5" s="27">
        <f>(F5*20)</f>
        <v>52</v>
      </c>
    </row>
    <row r="6" spans="1:7" ht="21.75" customHeight="1">
      <c r="A6" s="7" t="s">
        <v>48</v>
      </c>
      <c r="B6" s="8">
        <v>0.9</v>
      </c>
      <c r="C6" s="24">
        <v>0</v>
      </c>
      <c r="D6" s="24">
        <f aca="true" t="shared" si="0" ref="D6:D17">(B6+C6)</f>
        <v>0.9</v>
      </c>
      <c r="E6" s="24">
        <v>1.6</v>
      </c>
      <c r="F6" s="24">
        <f aca="true" t="shared" si="1" ref="F6:F15">(D6+E6)</f>
        <v>2.5</v>
      </c>
      <c r="G6" s="27">
        <f aca="true" t="shared" si="2" ref="G6:G15">(F6*20)</f>
        <v>50</v>
      </c>
    </row>
    <row r="7" spans="1:7" ht="21.75" customHeight="1">
      <c r="A7" s="7" t="s">
        <v>34</v>
      </c>
      <c r="B7" s="8">
        <v>0.5</v>
      </c>
      <c r="C7" s="24">
        <v>0.25</v>
      </c>
      <c r="D7" s="24">
        <f t="shared" si="0"/>
        <v>0.75</v>
      </c>
      <c r="E7" s="24">
        <v>1.6</v>
      </c>
      <c r="F7" s="24">
        <f t="shared" si="1"/>
        <v>2.35</v>
      </c>
      <c r="G7" s="27">
        <f t="shared" si="2"/>
        <v>47</v>
      </c>
    </row>
    <row r="8" spans="1:7" ht="21.75" customHeight="1">
      <c r="A8" s="7" t="s">
        <v>35</v>
      </c>
      <c r="B8" s="8">
        <v>0.9</v>
      </c>
      <c r="C8" s="24">
        <v>0.25</v>
      </c>
      <c r="D8" s="24">
        <f t="shared" si="0"/>
        <v>1.15</v>
      </c>
      <c r="E8" s="24">
        <v>1.6</v>
      </c>
      <c r="F8" s="24">
        <f t="shared" si="1"/>
        <v>2.75</v>
      </c>
      <c r="G8" s="27">
        <f t="shared" si="2"/>
        <v>55</v>
      </c>
    </row>
    <row r="9" spans="1:7" ht="21.75" customHeight="1">
      <c r="A9" s="7" t="s">
        <v>36</v>
      </c>
      <c r="B9" s="8">
        <v>1</v>
      </c>
      <c r="C9" s="24">
        <v>0.25</v>
      </c>
      <c r="D9" s="24">
        <f t="shared" si="0"/>
        <v>1.25</v>
      </c>
      <c r="E9" s="24">
        <v>1.6</v>
      </c>
      <c r="F9" s="24">
        <f t="shared" si="1"/>
        <v>2.85</v>
      </c>
      <c r="G9" s="27">
        <f t="shared" si="2"/>
        <v>57</v>
      </c>
    </row>
    <row r="10" spans="1:7" ht="21.75" customHeight="1">
      <c r="A10" s="7" t="s">
        <v>37</v>
      </c>
      <c r="B10" s="8">
        <v>0.9</v>
      </c>
      <c r="C10" s="24">
        <v>0.35</v>
      </c>
      <c r="D10" s="24">
        <f t="shared" si="0"/>
        <v>1.25</v>
      </c>
      <c r="E10" s="24">
        <v>1.6</v>
      </c>
      <c r="F10" s="24">
        <f t="shared" si="1"/>
        <v>2.85</v>
      </c>
      <c r="G10" s="27">
        <f t="shared" si="2"/>
        <v>57</v>
      </c>
    </row>
    <row r="11" spans="1:7" ht="21.75" customHeight="1">
      <c r="A11" s="7" t="s">
        <v>49</v>
      </c>
      <c r="B11" s="8">
        <v>0.9</v>
      </c>
      <c r="C11" s="24">
        <v>0.25</v>
      </c>
      <c r="D11" s="24">
        <f t="shared" si="0"/>
        <v>1.15</v>
      </c>
      <c r="E11" s="24">
        <v>1.6</v>
      </c>
      <c r="F11" s="24">
        <f t="shared" si="1"/>
        <v>2.75</v>
      </c>
      <c r="G11" s="27">
        <f t="shared" si="2"/>
        <v>55</v>
      </c>
    </row>
    <row r="12" spans="1:7" ht="21.75" customHeight="1">
      <c r="A12" s="7" t="s">
        <v>38</v>
      </c>
      <c r="B12" s="8">
        <v>0.6</v>
      </c>
      <c r="C12" s="24">
        <v>0.25</v>
      </c>
      <c r="D12" s="24">
        <f t="shared" si="0"/>
        <v>0.85</v>
      </c>
      <c r="E12" s="24">
        <v>1.6</v>
      </c>
      <c r="F12" s="24">
        <f t="shared" si="1"/>
        <v>2.45</v>
      </c>
      <c r="G12" s="27">
        <f t="shared" si="2"/>
        <v>49</v>
      </c>
    </row>
    <row r="13" spans="1:7" ht="21.75" customHeight="1">
      <c r="A13" s="7" t="s">
        <v>39</v>
      </c>
      <c r="B13" s="8">
        <v>1</v>
      </c>
      <c r="C13" s="24">
        <v>0.25</v>
      </c>
      <c r="D13" s="24">
        <f t="shared" si="0"/>
        <v>1.25</v>
      </c>
      <c r="E13" s="24">
        <v>1.6</v>
      </c>
      <c r="F13" s="24">
        <f t="shared" si="1"/>
        <v>2.85</v>
      </c>
      <c r="G13" s="27">
        <f t="shared" si="2"/>
        <v>57</v>
      </c>
    </row>
    <row r="14" spans="1:7" ht="21.75" customHeight="1">
      <c r="A14" s="7" t="s">
        <v>40</v>
      </c>
      <c r="B14" s="8">
        <v>0.5</v>
      </c>
      <c r="C14" s="24">
        <v>0.25</v>
      </c>
      <c r="D14" s="24">
        <f t="shared" si="0"/>
        <v>0.75</v>
      </c>
      <c r="E14" s="24">
        <v>1.6</v>
      </c>
      <c r="F14" s="24">
        <f t="shared" si="1"/>
        <v>2.35</v>
      </c>
      <c r="G14" s="27">
        <f t="shared" si="2"/>
        <v>47</v>
      </c>
    </row>
    <row r="15" spans="1:7" ht="21.75" customHeight="1">
      <c r="A15" s="7" t="s">
        <v>41</v>
      </c>
      <c r="B15" s="8">
        <v>0.75</v>
      </c>
      <c r="C15" s="24">
        <v>0.15</v>
      </c>
      <c r="D15" s="24">
        <f t="shared" si="0"/>
        <v>0.9</v>
      </c>
      <c r="E15" s="24">
        <v>1.6</v>
      </c>
      <c r="F15" s="24">
        <f t="shared" si="1"/>
        <v>2.5</v>
      </c>
      <c r="G15" s="27">
        <f t="shared" si="2"/>
        <v>50</v>
      </c>
    </row>
    <row r="16" spans="1:7" ht="6.75" customHeight="1">
      <c r="A16" s="9"/>
      <c r="B16" s="10"/>
      <c r="C16" s="25"/>
      <c r="D16" s="25"/>
      <c r="E16" s="25"/>
      <c r="F16" s="25"/>
      <c r="G16" s="28"/>
    </row>
    <row r="17" spans="1:7" ht="21.75" customHeight="1">
      <c r="A17" s="7" t="s">
        <v>12</v>
      </c>
      <c r="B17" s="8">
        <v>1.35</v>
      </c>
      <c r="C17" s="24">
        <v>0.25</v>
      </c>
      <c r="D17" s="24">
        <f t="shared" si="0"/>
        <v>1.6</v>
      </c>
      <c r="E17" s="24">
        <v>1</v>
      </c>
      <c r="F17" s="24">
        <f>(D17+E17)</f>
        <v>2.6</v>
      </c>
      <c r="G17" s="27">
        <f>(F17*20)</f>
        <v>52</v>
      </c>
    </row>
    <row r="18" ht="12.75" customHeight="1">
      <c r="F18" s="26"/>
    </row>
    <row r="19" ht="15.75">
      <c r="A19" s="11" t="s">
        <v>42</v>
      </c>
    </row>
  </sheetData>
  <mergeCells count="2">
    <mergeCell ref="A2:G2"/>
    <mergeCell ref="A1:G1"/>
  </mergeCells>
  <printOptions/>
  <pageMargins left="0.5" right="0.25" top="1" bottom="1" header="0.5" footer="0.5"/>
  <pageSetup horizontalDpi="600" verticalDpi="600" orientation="landscape" r:id="rId1"/>
  <headerFooter alignWithMargins="0">
    <oddHeader>&amp;R&amp;"Arial,Bold"&amp;14Table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="75" zoomScaleNormal="75" workbookViewId="0" topLeftCell="A1">
      <selection activeCell="A3" sqref="A3:E3"/>
    </sheetView>
  </sheetViews>
  <sheetFormatPr defaultColWidth="9.140625" defaultRowHeight="12.75"/>
  <cols>
    <col min="1" max="1" width="12.421875" style="5" customWidth="1"/>
    <col min="2" max="2" width="41.7109375" style="5" customWidth="1"/>
    <col min="3" max="3" width="11.140625" style="5" customWidth="1"/>
    <col min="4" max="4" width="22.421875" style="5" customWidth="1"/>
    <col min="5" max="5" width="24.57421875" style="5" customWidth="1"/>
    <col min="6" max="16384" width="9.140625" style="5" customWidth="1"/>
  </cols>
  <sheetData>
    <row r="2" spans="1:6" ht="19.5">
      <c r="A2" s="41" t="s">
        <v>24</v>
      </c>
      <c r="B2" s="42"/>
      <c r="C2" s="42"/>
      <c r="D2" s="42"/>
      <c r="E2" s="42"/>
      <c r="F2" s="4"/>
    </row>
    <row r="3" spans="1:6" ht="19.5">
      <c r="A3" s="41" t="s">
        <v>43</v>
      </c>
      <c r="B3" s="41"/>
      <c r="C3" s="41"/>
      <c r="D3" s="41"/>
      <c r="E3" s="41"/>
      <c r="F3" s="4"/>
    </row>
    <row r="5" spans="1:5" ht="70.5" customHeight="1">
      <c r="A5" s="12" t="s">
        <v>44</v>
      </c>
      <c r="B5" s="12" t="s">
        <v>26</v>
      </c>
      <c r="C5" s="12" t="s">
        <v>56</v>
      </c>
      <c r="D5" s="12" t="s">
        <v>45</v>
      </c>
      <c r="E5" s="12" t="s">
        <v>46</v>
      </c>
    </row>
    <row r="6" spans="1:5" ht="21.75" customHeight="1">
      <c r="A6" s="27">
        <v>42</v>
      </c>
      <c r="B6" s="13" t="s">
        <v>47</v>
      </c>
      <c r="C6" s="27">
        <v>0.75</v>
      </c>
      <c r="D6" s="24">
        <f>(C6*20)</f>
        <v>15</v>
      </c>
      <c r="E6" s="27">
        <f>(D6+42)</f>
        <v>57</v>
      </c>
    </row>
    <row r="7" spans="1:5" ht="21.75" customHeight="1">
      <c r="A7" s="27">
        <v>42</v>
      </c>
      <c r="B7" s="7" t="s">
        <v>33</v>
      </c>
      <c r="C7" s="27">
        <v>0.9</v>
      </c>
      <c r="D7" s="24">
        <f aca="true" t="shared" si="0" ref="D7:D16">(C7*20)</f>
        <v>18</v>
      </c>
      <c r="E7" s="27">
        <f aca="true" t="shared" si="1" ref="E7:E16">(D7+42)</f>
        <v>60</v>
      </c>
    </row>
    <row r="8" spans="1:5" ht="21.75" customHeight="1">
      <c r="A8" s="27">
        <v>42</v>
      </c>
      <c r="B8" s="7" t="s">
        <v>34</v>
      </c>
      <c r="C8" s="27">
        <v>0.5</v>
      </c>
      <c r="D8" s="24">
        <f t="shared" si="0"/>
        <v>10</v>
      </c>
      <c r="E8" s="27">
        <f t="shared" si="1"/>
        <v>52</v>
      </c>
    </row>
    <row r="9" spans="1:5" ht="21.75" customHeight="1">
      <c r="A9" s="27">
        <v>42</v>
      </c>
      <c r="B9" s="7" t="s">
        <v>35</v>
      </c>
      <c r="C9" s="27">
        <v>0.9</v>
      </c>
      <c r="D9" s="24">
        <f t="shared" si="0"/>
        <v>18</v>
      </c>
      <c r="E9" s="27">
        <f t="shared" si="1"/>
        <v>60</v>
      </c>
    </row>
    <row r="10" spans="1:5" ht="21.75" customHeight="1">
      <c r="A10" s="27">
        <v>42</v>
      </c>
      <c r="B10" s="7" t="s">
        <v>36</v>
      </c>
      <c r="C10" s="27">
        <v>1</v>
      </c>
      <c r="D10" s="24">
        <f t="shared" si="0"/>
        <v>20</v>
      </c>
      <c r="E10" s="27">
        <f t="shared" si="1"/>
        <v>62</v>
      </c>
    </row>
    <row r="11" spans="1:5" ht="21.75" customHeight="1">
      <c r="A11" s="27">
        <v>42</v>
      </c>
      <c r="B11" s="7" t="s">
        <v>37</v>
      </c>
      <c r="C11" s="27">
        <v>0.9</v>
      </c>
      <c r="D11" s="24">
        <f t="shared" si="0"/>
        <v>18</v>
      </c>
      <c r="E11" s="27">
        <f t="shared" si="1"/>
        <v>60</v>
      </c>
    </row>
    <row r="12" spans="1:5" ht="21.75" customHeight="1">
      <c r="A12" s="27">
        <v>42</v>
      </c>
      <c r="B12" s="7" t="s">
        <v>49</v>
      </c>
      <c r="C12" s="27">
        <v>0.9</v>
      </c>
      <c r="D12" s="24">
        <f t="shared" si="0"/>
        <v>18</v>
      </c>
      <c r="E12" s="27">
        <f t="shared" si="1"/>
        <v>60</v>
      </c>
    </row>
    <row r="13" spans="1:5" ht="21.75" customHeight="1">
      <c r="A13" s="27">
        <v>42</v>
      </c>
      <c r="B13" s="7" t="s">
        <v>38</v>
      </c>
      <c r="C13" s="27">
        <v>0.6</v>
      </c>
      <c r="D13" s="24">
        <f t="shared" si="0"/>
        <v>12</v>
      </c>
      <c r="E13" s="27">
        <f t="shared" si="1"/>
        <v>54</v>
      </c>
    </row>
    <row r="14" spans="1:5" ht="21.75" customHeight="1">
      <c r="A14" s="27">
        <v>42</v>
      </c>
      <c r="B14" s="7" t="s">
        <v>39</v>
      </c>
      <c r="C14" s="27">
        <v>1</v>
      </c>
      <c r="D14" s="24">
        <f t="shared" si="0"/>
        <v>20</v>
      </c>
      <c r="E14" s="27">
        <f t="shared" si="1"/>
        <v>62</v>
      </c>
    </row>
    <row r="15" spans="1:5" ht="21.75" customHeight="1">
      <c r="A15" s="27">
        <v>42</v>
      </c>
      <c r="B15" s="7" t="s">
        <v>40</v>
      </c>
      <c r="C15" s="27">
        <v>0.5</v>
      </c>
      <c r="D15" s="24">
        <f t="shared" si="0"/>
        <v>10</v>
      </c>
      <c r="E15" s="27">
        <f t="shared" si="1"/>
        <v>52</v>
      </c>
    </row>
    <row r="16" spans="1:5" ht="21.75" customHeight="1">
      <c r="A16" s="27">
        <v>42</v>
      </c>
      <c r="B16" s="7" t="s">
        <v>41</v>
      </c>
      <c r="C16" s="27">
        <v>0.75</v>
      </c>
      <c r="D16" s="24">
        <f t="shared" si="0"/>
        <v>15</v>
      </c>
      <c r="E16" s="27">
        <f t="shared" si="1"/>
        <v>57</v>
      </c>
    </row>
    <row r="17" ht="15">
      <c r="E17" s="26"/>
    </row>
  </sheetData>
  <mergeCells count="2">
    <mergeCell ref="A2:E2"/>
    <mergeCell ref="A3:E3"/>
  </mergeCells>
  <printOptions horizontalCentered="1" verticalCentered="1"/>
  <pageMargins left="1" right="0.75" top="1" bottom="1" header="0.5" footer="0.5"/>
  <pageSetup horizontalDpi="600" verticalDpi="600" orientation="landscape" r:id="rId1"/>
  <headerFooter alignWithMargins="0">
    <oddHeader>&amp;R&amp;"Arial,Bold"&amp;14Table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="75" zoomScaleNormal="75" workbookViewId="0" topLeftCell="B1">
      <selection activeCell="B2" sqref="B2:F2"/>
    </sheetView>
  </sheetViews>
  <sheetFormatPr defaultColWidth="9.140625" defaultRowHeight="12.75"/>
  <cols>
    <col min="1" max="1" width="2.7109375" style="0" hidden="1" customWidth="1"/>
    <col min="2" max="2" width="29.57421875" style="0" customWidth="1"/>
    <col min="3" max="3" width="20.8515625" style="0" bestFit="1" customWidth="1"/>
    <col min="4" max="4" width="18.7109375" style="0" customWidth="1"/>
    <col min="5" max="5" width="18.8515625" style="0" customWidth="1"/>
    <col min="6" max="6" width="19.421875" style="0" bestFit="1" customWidth="1"/>
  </cols>
  <sheetData>
    <row r="1" spans="2:6" ht="18">
      <c r="B1" s="39" t="s">
        <v>0</v>
      </c>
      <c r="C1" s="39"/>
      <c r="D1" s="39"/>
      <c r="E1" s="39"/>
      <c r="F1" s="39"/>
    </row>
    <row r="2" spans="2:6" ht="16.5">
      <c r="B2" s="43" t="s">
        <v>1</v>
      </c>
      <c r="C2" s="43"/>
      <c r="D2" s="43"/>
      <c r="E2" s="43"/>
      <c r="F2" s="43"/>
    </row>
    <row r="3" spans="2:6" ht="12.75">
      <c r="B3" s="1"/>
      <c r="C3" s="1"/>
      <c r="D3" s="1"/>
      <c r="E3" s="1"/>
      <c r="F3" s="1"/>
    </row>
    <row r="4" ht="7.5" customHeight="1"/>
    <row r="5" spans="2:6" ht="70.5" customHeight="1">
      <c r="B5" s="17" t="s">
        <v>2</v>
      </c>
      <c r="C5" s="18" t="s">
        <v>3</v>
      </c>
      <c r="D5" s="18" t="s">
        <v>4</v>
      </c>
      <c r="E5" s="18" t="s">
        <v>20</v>
      </c>
      <c r="F5" s="18" t="s">
        <v>5</v>
      </c>
    </row>
    <row r="6" spans="2:6" ht="21" customHeight="1">
      <c r="B6" s="19" t="s">
        <v>6</v>
      </c>
      <c r="C6" s="22">
        <v>56901</v>
      </c>
      <c r="D6" s="21">
        <f>+$D$14/8</f>
        <v>780879.5968749999</v>
      </c>
      <c r="E6" s="20">
        <v>0.45</v>
      </c>
      <c r="F6" s="21">
        <f aca="true" t="shared" si="0" ref="F6:F13">(C6*E6)</f>
        <v>25605.45</v>
      </c>
    </row>
    <row r="7" spans="2:6" ht="21" customHeight="1">
      <c r="B7" s="19" t="s">
        <v>22</v>
      </c>
      <c r="C7" s="22">
        <v>243968</v>
      </c>
      <c r="D7" s="21">
        <f aca="true" t="shared" si="1" ref="D7:D13">+$D$14/8</f>
        <v>780879.5968749999</v>
      </c>
      <c r="E7" s="20">
        <v>0.36</v>
      </c>
      <c r="F7" s="21">
        <f t="shared" si="0"/>
        <v>87828.48</v>
      </c>
    </row>
    <row r="8" spans="2:6" ht="21" customHeight="1">
      <c r="B8" s="19" t="s">
        <v>7</v>
      </c>
      <c r="C8" s="22">
        <v>547712</v>
      </c>
      <c r="D8" s="21">
        <f t="shared" si="1"/>
        <v>780879.5968749999</v>
      </c>
      <c r="E8" s="20">
        <v>0.57</v>
      </c>
      <c r="F8" s="21">
        <f t="shared" si="0"/>
        <v>312195.83999999997</v>
      </c>
    </row>
    <row r="9" spans="2:6" ht="21" customHeight="1">
      <c r="B9" s="19" t="s">
        <v>8</v>
      </c>
      <c r="C9" s="22">
        <v>1615483</v>
      </c>
      <c r="D9" s="21">
        <f t="shared" si="1"/>
        <v>780879.5968749999</v>
      </c>
      <c r="E9" s="20">
        <v>0.5</v>
      </c>
      <c r="F9" s="21">
        <f t="shared" si="0"/>
        <v>807741.5</v>
      </c>
    </row>
    <row r="10" spans="2:6" ht="21" customHeight="1">
      <c r="B10" s="19" t="s">
        <v>9</v>
      </c>
      <c r="C10" s="22">
        <v>688810</v>
      </c>
      <c r="D10" s="21">
        <f t="shared" si="1"/>
        <v>780879.5968749999</v>
      </c>
      <c r="E10" s="20">
        <v>0.36</v>
      </c>
      <c r="F10" s="21">
        <f t="shared" si="0"/>
        <v>247971.59999999998</v>
      </c>
    </row>
    <row r="11" spans="2:6" ht="21" customHeight="1">
      <c r="B11" s="19" t="s">
        <v>10</v>
      </c>
      <c r="C11" s="22">
        <v>3078309</v>
      </c>
      <c r="D11" s="21">
        <f t="shared" si="1"/>
        <v>780879.5968749999</v>
      </c>
      <c r="E11" s="20">
        <v>0.8</v>
      </c>
      <c r="F11" s="21">
        <f t="shared" si="0"/>
        <v>2462647.2</v>
      </c>
    </row>
    <row r="12" spans="2:6" ht="21" customHeight="1">
      <c r="B12" s="19" t="s">
        <v>11</v>
      </c>
      <c r="C12" s="22">
        <v>335817</v>
      </c>
      <c r="D12" s="21">
        <f t="shared" si="1"/>
        <v>780879.5968749999</v>
      </c>
      <c r="E12" s="20">
        <v>0.5</v>
      </c>
      <c r="F12" s="21">
        <f t="shared" si="0"/>
        <v>167908.5</v>
      </c>
    </row>
    <row r="13" spans="2:6" ht="21" customHeight="1" thickBot="1">
      <c r="B13" s="29" t="s">
        <v>12</v>
      </c>
      <c r="C13" s="30">
        <v>5055394</v>
      </c>
      <c r="D13" s="31">
        <f t="shared" si="1"/>
        <v>780879.5968749999</v>
      </c>
      <c r="E13" s="32">
        <v>0.57</v>
      </c>
      <c r="F13" s="31">
        <f t="shared" si="0"/>
        <v>2881574.5799999996</v>
      </c>
    </row>
    <row r="14" spans="2:8" ht="21" customHeight="1" thickTop="1">
      <c r="B14" s="33" t="s">
        <v>13</v>
      </c>
      <c r="C14" s="34">
        <f>SUM(C6:C13)</f>
        <v>11622394</v>
      </c>
      <c r="D14" s="35">
        <f>C14/80*43</f>
        <v>6247036.774999999</v>
      </c>
      <c r="E14" s="36">
        <f>SUM(E6:E13)/7</f>
        <v>0.5871428571428572</v>
      </c>
      <c r="F14" s="37">
        <f>SUM(F6:F13)</f>
        <v>6993473.15</v>
      </c>
      <c r="H14" s="23"/>
    </row>
    <row r="16" ht="12.75">
      <c r="B16" t="s">
        <v>14</v>
      </c>
    </row>
    <row r="17" spans="2:5" ht="12.75">
      <c r="B17" s="14" t="s">
        <v>21</v>
      </c>
      <c r="C17" s="15"/>
      <c r="D17" s="14"/>
      <c r="E17" s="14"/>
    </row>
    <row r="18" spans="2:5" ht="12.75">
      <c r="B18" s="14" t="s">
        <v>15</v>
      </c>
      <c r="C18" s="14"/>
      <c r="D18" s="14"/>
      <c r="E18" s="14"/>
    </row>
    <row r="19" spans="2:5" ht="12.75">
      <c r="B19" s="14" t="s">
        <v>16</v>
      </c>
      <c r="C19" s="16"/>
      <c r="D19" s="14" t="s">
        <v>17</v>
      </c>
      <c r="E19" s="14" t="s">
        <v>17</v>
      </c>
    </row>
    <row r="20" spans="2:5" ht="12.75">
      <c r="B20" s="14" t="s">
        <v>18</v>
      </c>
      <c r="C20" s="14"/>
      <c r="D20" s="14"/>
      <c r="E20" s="14"/>
    </row>
    <row r="21" spans="2:5" ht="12.75">
      <c r="B21" s="14" t="s">
        <v>23</v>
      </c>
      <c r="C21" s="14"/>
      <c r="D21" s="14"/>
      <c r="E21" s="14"/>
    </row>
    <row r="22" spans="2:5" ht="12.75">
      <c r="B22" s="14" t="s">
        <v>19</v>
      </c>
      <c r="C22" s="14"/>
      <c r="D22" s="14"/>
      <c r="E22" s="14"/>
    </row>
    <row r="23" spans="2:5" ht="12.75">
      <c r="B23" s="14" t="s">
        <v>54</v>
      </c>
      <c r="C23" s="14"/>
      <c r="D23" s="14"/>
      <c r="E23" s="14"/>
    </row>
    <row r="24" spans="2:5" ht="12.75">
      <c r="B24" s="14" t="s">
        <v>51</v>
      </c>
      <c r="C24" s="14"/>
      <c r="D24" s="14"/>
      <c r="E24" s="14"/>
    </row>
    <row r="25" spans="2:5" ht="12.75">
      <c r="B25" s="14" t="s">
        <v>52</v>
      </c>
      <c r="C25" s="14"/>
      <c r="D25" s="14"/>
      <c r="E25" s="14"/>
    </row>
    <row r="26" spans="2:5" ht="12.75">
      <c r="B26" s="14" t="s">
        <v>55</v>
      </c>
      <c r="C26" s="14"/>
      <c r="D26" s="14"/>
      <c r="E26" s="14"/>
    </row>
    <row r="27" spans="2:5" ht="12.75">
      <c r="B27" s="14" t="s">
        <v>53</v>
      </c>
      <c r="C27" s="14"/>
      <c r="D27" s="14"/>
      <c r="E27" s="14"/>
    </row>
    <row r="28" spans="2:5" ht="12.75">
      <c r="B28" s="14"/>
      <c r="C28" s="14"/>
      <c r="D28" s="14"/>
      <c r="E28" s="14"/>
    </row>
    <row r="29" spans="2:5" ht="12.75">
      <c r="B29" s="14"/>
      <c r="C29" s="14"/>
      <c r="D29" s="14"/>
      <c r="E29" s="14"/>
    </row>
  </sheetData>
  <mergeCells count="2">
    <mergeCell ref="B1:F1"/>
    <mergeCell ref="B2:F2"/>
  </mergeCells>
  <printOptions horizontalCentered="1" verticalCentered="1"/>
  <pageMargins left="0.5" right="0.25" top="0.85" bottom="0.56" header="0.27" footer="0.4"/>
  <pageSetup horizontalDpi="600" verticalDpi="600" orientation="landscape" r:id="rId1"/>
  <headerFooter alignWithMargins="0">
    <oddHeader>&amp;R&amp;"Arial,Bold"&amp;14Table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granadosw</dc:creator>
  <cp:keywords/>
  <dc:description/>
  <cp:lastModifiedBy>yamc</cp:lastModifiedBy>
  <cp:lastPrinted>2002-04-08T19:56:03Z</cp:lastPrinted>
  <dcterms:created xsi:type="dcterms:W3CDTF">2002-03-19T19:24:42Z</dcterms:created>
  <dcterms:modified xsi:type="dcterms:W3CDTF">2002-04-08T21:33:47Z</dcterms:modified>
  <cp:category/>
  <cp:version/>
  <cp:contentType/>
  <cp:contentStatus/>
</cp:coreProperties>
</file>