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9696" windowHeight="6036" activeTab="0"/>
  </bookViews>
  <sheets>
    <sheet name="ATT. A" sheetId="1" r:id="rId1"/>
    <sheet name="ATT. B" sheetId="2" r:id="rId2"/>
    <sheet name="ATT. C " sheetId="3" r:id="rId3"/>
  </sheets>
  <externalReferences>
    <externalReference r:id="rId6"/>
  </externalReferences>
  <definedNames>
    <definedName name="_xlnm.Print_Area" localSheetId="1">'ATT. B'!$A$1:$O$56</definedName>
  </definedNames>
  <calcPr fullCalcOnLoad="1"/>
</workbook>
</file>

<file path=xl/sharedStrings.xml><?xml version="1.0" encoding="utf-8"?>
<sst xmlns="http://schemas.openxmlformats.org/spreadsheetml/2006/main" count="179" uniqueCount="81">
  <si>
    <t xml:space="preserve">SGV Sector Customer Complaints </t>
  </si>
  <si>
    <t>First Four Months of CY 2004</t>
  </si>
  <si>
    <t>Lines Ranked by Customer Complaints per 100,000 Passengers</t>
  </si>
  <si>
    <t xml:space="preserve">CYTD  Totals </t>
  </si>
  <si>
    <t>Summary</t>
  </si>
  <si>
    <t>Line</t>
  </si>
  <si>
    <t>Line Name</t>
  </si>
  <si>
    <t>Total No.</t>
  </si>
  <si>
    <t>Psgrs.</t>
  </si>
  <si>
    <t>Rate</t>
  </si>
  <si>
    <t>177C</t>
  </si>
  <si>
    <t>JPL, Pasadena, City of Hope</t>
  </si>
  <si>
    <t>LA, Rosemead Bl.</t>
  </si>
  <si>
    <t>256C</t>
  </si>
  <si>
    <t>Eastern Av., Av. 64, Hill Av.</t>
  </si>
  <si>
    <t>Silverlake Bl., Glendale</t>
  </si>
  <si>
    <t>264, 267</t>
  </si>
  <si>
    <t>Altadena, Del Mar, City of Hope, El Monte</t>
  </si>
  <si>
    <t>LA, Altadena via Lake Av.</t>
  </si>
  <si>
    <t>254C</t>
  </si>
  <si>
    <t>Willowbrook, Gage Av., Lorena St.</t>
  </si>
  <si>
    <t>487, 491</t>
  </si>
  <si>
    <t>LA, San Gabriel, Sierra Madre, El Monte</t>
  </si>
  <si>
    <t>Glassell Park, Alhambra, El Monte</t>
  </si>
  <si>
    <t>LA, El Monte, Covina, Cal Poly, Brea Mall</t>
  </si>
  <si>
    <t>Arroyo Pkwy., Colorado Bl., Allen Av. Shuttle</t>
  </si>
  <si>
    <r>
      <t>266</t>
    </r>
    <r>
      <rPr>
        <b/>
        <sz val="10"/>
        <rFont val="Arial"/>
        <family val="2"/>
      </rPr>
      <t>C</t>
    </r>
  </si>
  <si>
    <t>Lakewood Bl., Rosemead Bl.</t>
  </si>
  <si>
    <t>Baldwin Av., Washington Bl., JPL</t>
  </si>
  <si>
    <t>Fountain Av., Hayperion Av.</t>
  </si>
  <si>
    <r>
      <t>270</t>
    </r>
    <r>
      <rPr>
        <b/>
        <sz val="10"/>
        <rFont val="Arial"/>
        <family val="2"/>
      </rPr>
      <t>C</t>
    </r>
  </si>
  <si>
    <t>Monrovia, El Monte, Whittier, Norwalk</t>
  </si>
  <si>
    <t>Cal State LA - El Monte Via Hellman Av.</t>
  </si>
  <si>
    <t>258, 259</t>
  </si>
  <si>
    <t>Fremont Av., Alhambra</t>
  </si>
  <si>
    <t>Boyle Heights Shuttle</t>
  </si>
  <si>
    <t>180, 181, 380</t>
  </si>
  <si>
    <t>Pasadena, Glendale, Hollywood</t>
  </si>
  <si>
    <r>
      <t>605</t>
    </r>
    <r>
      <rPr>
        <b/>
        <sz val="10"/>
        <rFont val="Arial"/>
        <family val="2"/>
      </rPr>
      <t>C</t>
    </r>
  </si>
  <si>
    <t>Grande Vista, County USC Hosp. Shuttle</t>
  </si>
  <si>
    <t>LA, El Monte, Pomona via Valley Bl.</t>
  </si>
  <si>
    <t>78, 79</t>
  </si>
  <si>
    <t>Las Tunas Dr., Huntington Bl</t>
  </si>
  <si>
    <t>Los Robles Av. Shuttle</t>
  </si>
  <si>
    <t>Valley Bl.</t>
  </si>
  <si>
    <t xml:space="preserve">N. Soto St. </t>
  </si>
  <si>
    <t>260, 361</t>
  </si>
  <si>
    <t>Atlantic Bl., Fair Oaks Av.</t>
  </si>
  <si>
    <t>251, 350</t>
  </si>
  <si>
    <t>Soto St., Huntington Park</t>
  </si>
  <si>
    <t>28, 83, 84, 85</t>
  </si>
  <si>
    <t xml:space="preserve">W. Olympic, Pasadena Av., Cypress Av., </t>
  </si>
  <si>
    <t>70, 370</t>
  </si>
  <si>
    <t>Garvey Av.</t>
  </si>
  <si>
    <t>81, 381</t>
  </si>
  <si>
    <t>Figueroa St.</t>
  </si>
  <si>
    <t>Rowan Av., Griffin Av.</t>
  </si>
  <si>
    <t>Normandie Av.</t>
  </si>
  <si>
    <t>Directly Operated Service Totals</t>
  </si>
  <si>
    <t>Contrat Bus Service Totals</t>
  </si>
  <si>
    <t xml:space="preserve">                         SGV TOTAL </t>
  </si>
  <si>
    <t>Total</t>
  </si>
  <si>
    <t xml:space="preserve">          Q2</t>
  </si>
  <si>
    <t xml:space="preserve">                                  YTD</t>
  </si>
  <si>
    <t>Calendar Year 2004 Totals</t>
  </si>
  <si>
    <t xml:space="preserve">SGV TOTAL </t>
  </si>
  <si>
    <t>Cont. Total</t>
  </si>
  <si>
    <t>SGV Sector Customer Complaints by Line</t>
  </si>
  <si>
    <t xml:space="preserve">Soto St. </t>
  </si>
  <si>
    <t>Fremont Av., El Sereno</t>
  </si>
  <si>
    <t>Grande Vista, County USC Hosp.. Shuttle</t>
  </si>
  <si>
    <t>26 Directly Operated Bus Lines</t>
  </si>
  <si>
    <t>6 Contracted Bus Lines</t>
  </si>
  <si>
    <t>Directly Operated</t>
  </si>
  <si>
    <t>Contracted</t>
  </si>
  <si>
    <t>SGV Total</t>
  </si>
  <si>
    <t>Totals</t>
  </si>
  <si>
    <t>Directly Operated Bus Lines</t>
  </si>
  <si>
    <t>Contracted Bus Service</t>
  </si>
  <si>
    <t>Line #</t>
  </si>
  <si>
    <r>
      <t>254</t>
    </r>
    <r>
      <rPr>
        <b/>
        <sz val="10"/>
        <color indexed="12"/>
        <rFont val="Arial"/>
        <family val="2"/>
      </rPr>
      <t>C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</si>
</sst>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  <numFmt numFmtId="167" formatCode="_(* #,##0.00_);_(* \(#,##0.00\);_(* &quot;-&quot;_);_(@_)"/>
    <numFmt numFmtId="168" formatCode="_(* #,##0.0_);_(* \(#,##0.0\);_(* &quot;-&quot;??_);_(@_)"/>
    <numFmt numFmtId="169" formatCode="_(* #,##0_);_(* \(#,##0\);_(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_(* #,##0.0_);_(* \(#,##0.0\);_(* &quot;-&quot;_);_(@_)"/>
  </numFmts>
  <fonts count="31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9.5"/>
      <name val="Arial"/>
      <family val="0"/>
    </font>
    <font>
      <sz val="18.75"/>
      <name val="Arial"/>
      <family val="0"/>
    </font>
    <font>
      <sz val="14"/>
      <name val="Arial"/>
      <family val="2"/>
    </font>
    <font>
      <sz val="16"/>
      <name val="Arial"/>
      <family val="2"/>
    </font>
    <font>
      <b/>
      <sz val="16.75"/>
      <name val="Arial"/>
      <family val="2"/>
    </font>
    <font>
      <sz val="19"/>
      <name val="Arial"/>
      <family val="0"/>
    </font>
    <font>
      <sz val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2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0" xfId="0" applyNumberFormat="1" applyFont="1" applyAlignment="1">
      <alignment horizontal="left"/>
    </xf>
    <xf numFmtId="17" fontId="4" fillId="0" borderId="1" xfId="0" applyNumberFormat="1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5" fillId="0" borderId="4" xfId="0" applyNumberFormat="1" applyFont="1" applyBorder="1" applyAlignment="1">
      <alignment horizontal="center" wrapText="1"/>
    </xf>
    <xf numFmtId="0" fontId="6" fillId="0" borderId="5" xfId="0" applyNumberFormat="1" applyFont="1" applyBorder="1" applyAlignment="1">
      <alignment horizontal="center" wrapText="1"/>
    </xf>
    <xf numFmtId="3" fontId="7" fillId="0" borderId="6" xfId="0" applyNumberFormat="1" applyFont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wrapText="1"/>
    </xf>
    <xf numFmtId="0" fontId="6" fillId="0" borderId="7" xfId="0" applyNumberFormat="1" applyFont="1" applyBorder="1" applyAlignment="1">
      <alignment horizontal="center" wrapText="1"/>
    </xf>
    <xf numFmtId="0" fontId="6" fillId="0" borderId="8" xfId="0" applyNumberFormat="1" applyFont="1" applyBorder="1" applyAlignment="1">
      <alignment horizontal="center" wrapText="1"/>
    </xf>
    <xf numFmtId="0" fontId="7" fillId="0" borderId="4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3" fontId="0" fillId="0" borderId="4" xfId="0" applyNumberFormat="1" applyFont="1" applyFill="1" applyBorder="1" applyAlignment="1" applyProtection="1">
      <alignment horizontal="center"/>
      <protection/>
    </xf>
    <xf numFmtId="0" fontId="0" fillId="2" borderId="4" xfId="0" applyNumberFormat="1" applyFont="1" applyFill="1" applyBorder="1" applyAlignment="1" applyProtection="1">
      <alignment/>
      <protection/>
    </xf>
    <xf numFmtId="164" fontId="7" fillId="2" borderId="4" xfId="0" applyNumberFormat="1" applyFont="1" applyFill="1" applyBorder="1" applyAlignment="1" applyProtection="1">
      <alignment horizontal="center"/>
      <protection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4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3" fontId="7" fillId="2" borderId="14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164" fontId="7" fillId="2" borderId="16" xfId="0" applyNumberFormat="1" applyFont="1" applyFill="1" applyBorder="1" applyAlignment="1">
      <alignment horizontal="center"/>
    </xf>
    <xf numFmtId="165" fontId="7" fillId="2" borderId="17" xfId="19" applyNumberFormat="1" applyFont="1" applyFill="1" applyBorder="1" applyAlignment="1">
      <alignment horizontal="center"/>
    </xf>
    <xf numFmtId="165" fontId="7" fillId="2" borderId="18" xfId="19" applyNumberFormat="1" applyFont="1" applyFill="1" applyBorder="1" applyAlignment="1">
      <alignment horizontal="center"/>
    </xf>
    <xf numFmtId="0" fontId="0" fillId="2" borderId="19" xfId="0" applyFill="1" applyBorder="1" applyAlignment="1">
      <alignment/>
    </xf>
    <xf numFmtId="0" fontId="7" fillId="0" borderId="20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3" fontId="0" fillId="0" borderId="20" xfId="0" applyNumberFormat="1" applyFont="1" applyFill="1" applyBorder="1" applyAlignment="1" applyProtection="1">
      <alignment horizontal="center"/>
      <protection/>
    </xf>
    <xf numFmtId="0" fontId="0" fillId="2" borderId="20" xfId="0" applyNumberFormat="1" applyFont="1" applyFill="1" applyBorder="1" applyAlignment="1" applyProtection="1">
      <alignment/>
      <protection/>
    </xf>
    <xf numFmtId="164" fontId="7" fillId="2" borderId="20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Border="1" applyAlignment="1">
      <alignment horizontal="center"/>
    </xf>
    <xf numFmtId="3" fontId="0" fillId="0" borderId="18" xfId="0" applyNumberFormat="1" applyFont="1" applyFill="1" applyBorder="1" applyAlignment="1" applyProtection="1">
      <alignment horizontal="center"/>
      <protection/>
    </xf>
    <xf numFmtId="0" fontId="0" fillId="3" borderId="18" xfId="0" applyNumberFormat="1" applyFont="1" applyFill="1" applyBorder="1" applyAlignment="1" applyProtection="1">
      <alignment/>
      <protection/>
    </xf>
    <xf numFmtId="164" fontId="0" fillId="4" borderId="18" xfId="0" applyNumberFormat="1" applyFont="1" applyFill="1" applyBorder="1" applyAlignment="1" applyProtection="1">
      <alignment horizontal="center"/>
      <protection/>
    </xf>
    <xf numFmtId="0" fontId="0" fillId="3" borderId="4" xfId="0" applyNumberFormat="1" applyFont="1" applyFill="1" applyBorder="1" applyAlignment="1" applyProtection="1">
      <alignment/>
      <protection/>
    </xf>
    <xf numFmtId="164" fontId="0" fillId="4" borderId="4" xfId="0" applyNumberFormat="1" applyFont="1" applyFill="1" applyBorder="1" applyAlignment="1" applyProtection="1">
      <alignment horizontal="center"/>
      <protection/>
    </xf>
    <xf numFmtId="3" fontId="7" fillId="4" borderId="14" xfId="0" applyNumberFormat="1" applyFont="1" applyFill="1" applyBorder="1" applyAlignment="1">
      <alignment horizontal="center"/>
    </xf>
    <xf numFmtId="3" fontId="7" fillId="4" borderId="15" xfId="0" applyNumberFormat="1" applyFont="1" applyFill="1" applyBorder="1" applyAlignment="1">
      <alignment horizontal="center"/>
    </xf>
    <xf numFmtId="164" fontId="7" fillId="4" borderId="16" xfId="0" applyNumberFormat="1" applyFont="1" applyFill="1" applyBorder="1" applyAlignment="1">
      <alignment horizontal="center"/>
    </xf>
    <xf numFmtId="165" fontId="7" fillId="4" borderId="17" xfId="19" applyNumberFormat="1" applyFont="1" applyFill="1" applyBorder="1" applyAlignment="1">
      <alignment horizontal="center"/>
    </xf>
    <xf numFmtId="165" fontId="7" fillId="4" borderId="18" xfId="19" applyNumberFormat="1" applyFont="1" applyFill="1" applyBorder="1" applyAlignment="1">
      <alignment horizontal="center"/>
    </xf>
    <xf numFmtId="0" fontId="0" fillId="4" borderId="19" xfId="0" applyFill="1" applyBorder="1" applyAlignment="1">
      <alignment/>
    </xf>
    <xf numFmtId="0" fontId="0" fillId="3" borderId="20" xfId="0" applyNumberFormat="1" applyFont="1" applyFill="1" applyBorder="1" applyAlignment="1" applyProtection="1">
      <alignment/>
      <protection/>
    </xf>
    <xf numFmtId="164" fontId="0" fillId="4" borderId="20" xfId="0" applyNumberFormat="1" applyFont="1" applyFill="1" applyBorder="1" applyAlignment="1" applyProtection="1">
      <alignment horizontal="center"/>
      <protection/>
    </xf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5" borderId="18" xfId="0" applyNumberFormat="1" applyFont="1" applyFill="1" applyBorder="1" applyAlignment="1" applyProtection="1">
      <alignment/>
      <protection/>
    </xf>
    <xf numFmtId="164" fontId="0" fillId="5" borderId="18" xfId="0" applyNumberFormat="1" applyFont="1" applyFill="1" applyBorder="1" applyAlignment="1" applyProtection="1">
      <alignment horizontal="center"/>
      <protection/>
    </xf>
    <xf numFmtId="0" fontId="0" fillId="5" borderId="4" xfId="0" applyNumberFormat="1" applyFont="1" applyFill="1" applyBorder="1" applyAlignment="1" applyProtection="1">
      <alignment/>
      <protection/>
    </xf>
    <xf numFmtId="164" fontId="0" fillId="5" borderId="4" xfId="0" applyNumberFormat="1" applyFont="1" applyFill="1" applyBorder="1" applyAlignment="1" applyProtection="1">
      <alignment horizontal="center"/>
      <protection/>
    </xf>
    <xf numFmtId="3" fontId="7" fillId="5" borderId="14" xfId="0" applyNumberFormat="1" applyFont="1" applyFill="1" applyBorder="1" applyAlignment="1">
      <alignment horizontal="center"/>
    </xf>
    <xf numFmtId="3" fontId="7" fillId="5" borderId="15" xfId="0" applyNumberFormat="1" applyFont="1" applyFill="1" applyBorder="1" applyAlignment="1">
      <alignment horizontal="center"/>
    </xf>
    <xf numFmtId="164" fontId="7" fillId="5" borderId="16" xfId="0" applyNumberFormat="1" applyFont="1" applyFill="1" applyBorder="1" applyAlignment="1">
      <alignment horizontal="center"/>
    </xf>
    <xf numFmtId="165" fontId="7" fillId="5" borderId="17" xfId="19" applyNumberFormat="1" applyFont="1" applyFill="1" applyBorder="1" applyAlignment="1">
      <alignment horizontal="center"/>
    </xf>
    <xf numFmtId="165" fontId="7" fillId="5" borderId="18" xfId="19" applyNumberFormat="1" applyFont="1" applyFill="1" applyBorder="1" applyAlignment="1">
      <alignment horizontal="center"/>
    </xf>
    <xf numFmtId="0" fontId="0" fillId="5" borderId="19" xfId="0" applyFill="1" applyBorder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7" fillId="0" borderId="0" xfId="0" applyFont="1" applyAlignment="1">
      <alignment horizontal="center"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7" fillId="0" borderId="4" xfId="0" applyFont="1" applyBorder="1" applyAlignment="1">
      <alignment horizontal="center"/>
    </xf>
    <xf numFmtId="3" fontId="0" fillId="0" borderId="4" xfId="0" applyNumberForma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166" fontId="7" fillId="0" borderId="4" xfId="0" applyNumberFormat="1" applyFont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Fill="1" applyBorder="1" applyAlignment="1" applyProtection="1">
      <alignment/>
      <protection/>
    </xf>
    <xf numFmtId="166" fontId="7" fillId="0" borderId="0" xfId="0" applyNumberFormat="1" applyFont="1" applyBorder="1" applyAlignment="1">
      <alignment horizontal="center"/>
    </xf>
    <xf numFmtId="0" fontId="4" fillId="0" borderId="21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 horizontal="center"/>
      <protection/>
    </xf>
    <xf numFmtId="3" fontId="7" fillId="0" borderId="4" xfId="0" applyNumberFormat="1" applyFon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0" fontId="0" fillId="0" borderId="4" xfId="0" applyNumberFormat="1" applyFill="1" applyBorder="1" applyAlignment="1" applyProtection="1">
      <alignment/>
      <protection/>
    </xf>
    <xf numFmtId="3" fontId="7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17" fontId="4" fillId="0" borderId="24" xfId="0" applyNumberFormat="1" applyFont="1" applyFill="1" applyBorder="1" applyAlignment="1">
      <alignment horizontal="centerContinuous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Continuous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0" xfId="0" applyNumberFormat="1" applyFont="1" applyFill="1" applyBorder="1" applyAlignment="1" applyProtection="1">
      <alignment/>
      <protection/>
    </xf>
    <xf numFmtId="17" fontId="4" fillId="0" borderId="26" xfId="0" applyNumberFormat="1" applyFont="1" applyFill="1" applyBorder="1" applyAlignment="1">
      <alignment horizontal="centerContinuous"/>
    </xf>
    <xf numFmtId="0" fontId="5" fillId="0" borderId="21" xfId="0" applyNumberFormat="1" applyFont="1" applyBorder="1" applyAlignment="1">
      <alignment horizontal="center" wrapText="1"/>
    </xf>
    <xf numFmtId="0" fontId="5" fillId="0" borderId="27" xfId="0" applyNumberFormat="1" applyFont="1" applyBorder="1" applyAlignment="1">
      <alignment horizontal="center" wrapText="1"/>
    </xf>
    <xf numFmtId="0" fontId="16" fillId="0" borderId="14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vertical="center"/>
    </xf>
    <xf numFmtId="166" fontId="16" fillId="0" borderId="16" xfId="0" applyNumberFormat="1" applyFont="1" applyBorder="1" applyAlignment="1">
      <alignment horizontal="center" wrapText="1"/>
    </xf>
    <xf numFmtId="0" fontId="16" fillId="0" borderId="16" xfId="0" applyNumberFormat="1" applyFont="1" applyBorder="1" applyAlignment="1">
      <alignment horizontal="center" wrapText="1"/>
    </xf>
    <xf numFmtId="0" fontId="16" fillId="0" borderId="28" xfId="0" applyNumberFormat="1" applyFont="1" applyBorder="1" applyAlignment="1">
      <alignment horizontal="center" wrapText="1"/>
    </xf>
    <xf numFmtId="0" fontId="5" fillId="5" borderId="14" xfId="0" applyNumberFormat="1" applyFont="1" applyFill="1" applyBorder="1" applyAlignment="1">
      <alignment horizontal="center" wrapText="1"/>
    </xf>
    <xf numFmtId="3" fontId="5" fillId="5" borderId="0" xfId="0" applyNumberFormat="1" applyFont="1" applyFill="1" applyBorder="1" applyAlignment="1">
      <alignment horizontal="center" vertical="center"/>
    </xf>
    <xf numFmtId="0" fontId="5" fillId="5" borderId="16" xfId="0" applyNumberFormat="1" applyFont="1" applyFill="1" applyBorder="1" applyAlignment="1">
      <alignment horizontal="center" wrapText="1"/>
    </xf>
    <xf numFmtId="0" fontId="6" fillId="0" borderId="23" xfId="0" applyNumberFormat="1" applyFont="1" applyBorder="1" applyAlignment="1">
      <alignment horizontal="center" wrapText="1"/>
    </xf>
    <xf numFmtId="3" fontId="7" fillId="0" borderId="0" xfId="0" applyNumberFormat="1" applyFont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wrapText="1"/>
    </xf>
    <xf numFmtId="0" fontId="6" fillId="0" borderId="27" xfId="0" applyNumberFormat="1" applyFont="1" applyBorder="1" applyAlignment="1">
      <alignment horizontal="center" wrapText="1"/>
    </xf>
    <xf numFmtId="17" fontId="6" fillId="0" borderId="12" xfId="0" applyNumberFormat="1" applyFont="1" applyBorder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29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16" fillId="0" borderId="30" xfId="0" applyNumberFormat="1" applyFont="1" applyBorder="1" applyAlignment="1">
      <alignment horizontal="center" vertical="center"/>
    </xf>
    <xf numFmtId="166" fontId="0" fillId="0" borderId="4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 horizontal="center" vertical="center"/>
    </xf>
    <xf numFmtId="169" fontId="0" fillId="0" borderId="4" xfId="0" applyNumberFormat="1" applyFont="1" applyFill="1" applyBorder="1" applyAlignment="1">
      <alignment/>
    </xf>
    <xf numFmtId="166" fontId="0" fillId="0" borderId="31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" fontId="17" fillId="5" borderId="30" xfId="0" applyNumberFormat="1" applyFont="1" applyFill="1" applyBorder="1" applyAlignment="1" applyProtection="1">
      <alignment horizontal="center"/>
      <protection/>
    </xf>
    <xf numFmtId="3" fontId="17" fillId="5" borderId="4" xfId="0" applyNumberFormat="1" applyFont="1" applyFill="1" applyBorder="1" applyAlignment="1" applyProtection="1">
      <alignment horizontal="center"/>
      <protection/>
    </xf>
    <xf numFmtId="164" fontId="17" fillId="5" borderId="31" xfId="0" applyNumberFormat="1" applyFont="1" applyFill="1" applyBorder="1" applyAlignment="1" applyProtection="1">
      <alignment horizontal="center"/>
      <protection/>
    </xf>
    <xf numFmtId="0" fontId="0" fillId="0" borderId="32" xfId="0" applyFont="1" applyBorder="1" applyAlignment="1">
      <alignment horizontal="center" vertical="center"/>
    </xf>
    <xf numFmtId="169" fontId="0" fillId="0" borderId="33" xfId="0" applyNumberFormat="1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166" fontId="0" fillId="0" borderId="35" xfId="0" applyNumberFormat="1" applyFont="1" applyBorder="1" applyAlignment="1">
      <alignment horizontal="center" vertical="center"/>
    </xf>
    <xf numFmtId="0" fontId="16" fillId="0" borderId="36" xfId="0" applyFont="1" applyFill="1" applyBorder="1" applyAlignment="1">
      <alignment horizontal="center"/>
    </xf>
    <xf numFmtId="169" fontId="0" fillId="0" borderId="33" xfId="0" applyNumberFormat="1" applyFont="1" applyFill="1" applyBorder="1" applyAlignment="1">
      <alignment horizontal="center"/>
    </xf>
    <xf numFmtId="166" fontId="16" fillId="0" borderId="37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66" fontId="0" fillId="0" borderId="31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166" fontId="16" fillId="0" borderId="13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166" fontId="0" fillId="0" borderId="43" xfId="0" applyNumberFormat="1" applyFont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166" fontId="16" fillId="0" borderId="27" xfId="0" applyNumberFormat="1" applyFont="1" applyBorder="1" applyAlignment="1">
      <alignment horizontal="center"/>
    </xf>
    <xf numFmtId="166" fontId="18" fillId="0" borderId="4" xfId="0" applyNumberFormat="1" applyFont="1" applyBorder="1" applyAlignment="1">
      <alignment horizontal="center"/>
    </xf>
    <xf numFmtId="3" fontId="0" fillId="0" borderId="4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center"/>
    </xf>
    <xf numFmtId="0" fontId="16" fillId="0" borderId="30" xfId="0" applyFont="1" applyBorder="1" applyAlignment="1">
      <alignment horizontal="center" vertical="center"/>
    </xf>
    <xf numFmtId="166" fontId="18" fillId="0" borderId="31" xfId="0" applyNumberFormat="1" applyFont="1" applyBorder="1" applyAlignment="1">
      <alignment horizontal="center" vertical="center"/>
    </xf>
    <xf numFmtId="0" fontId="19" fillId="0" borderId="29" xfId="0" applyNumberFormat="1" applyFont="1" applyBorder="1" applyAlignment="1">
      <alignment horizontal="center" vertical="center"/>
    </xf>
    <xf numFmtId="0" fontId="18" fillId="0" borderId="28" xfId="0" applyNumberFormat="1" applyFont="1" applyBorder="1" applyAlignment="1">
      <alignment horizontal="center" vertical="center"/>
    </xf>
    <xf numFmtId="164" fontId="20" fillId="5" borderId="31" xfId="0" applyNumberFormat="1" applyFont="1" applyFill="1" applyBorder="1" applyAlignment="1" applyProtection="1">
      <alignment horizontal="center"/>
      <protection/>
    </xf>
    <xf numFmtId="0" fontId="21" fillId="0" borderId="4" xfId="0" applyNumberFormat="1" applyFont="1" applyBorder="1" applyAlignment="1">
      <alignment horizontal="center"/>
    </xf>
    <xf numFmtId="0" fontId="22" fillId="0" borderId="23" xfId="0" applyNumberFormat="1" applyFont="1" applyBorder="1" applyAlignment="1">
      <alignment horizontal="center"/>
    </xf>
    <xf numFmtId="166" fontId="18" fillId="0" borderId="31" xfId="0" applyNumberFormat="1" applyFont="1" applyBorder="1" applyAlignment="1">
      <alignment horizontal="center"/>
    </xf>
    <xf numFmtId="166" fontId="21" fillId="0" borderId="31" xfId="0" applyNumberFormat="1" applyFont="1" applyBorder="1" applyAlignment="1">
      <alignment horizontal="center"/>
    </xf>
    <xf numFmtId="164" fontId="23" fillId="5" borderId="31" xfId="0" applyNumberFormat="1" applyFont="1" applyFill="1" applyBorder="1" applyAlignment="1" applyProtection="1">
      <alignment horizontal="center"/>
      <protection/>
    </xf>
    <xf numFmtId="0" fontId="0" fillId="0" borderId="23" xfId="0" applyFont="1" applyBorder="1" applyAlignment="1">
      <alignment horizontal="center" vertical="center"/>
    </xf>
    <xf numFmtId="3" fontId="24" fillId="0" borderId="4" xfId="0" applyNumberFormat="1" applyFont="1" applyFill="1" applyBorder="1" applyAlignment="1" applyProtection="1">
      <alignment horizontal="right"/>
      <protection/>
    </xf>
    <xf numFmtId="166" fontId="21" fillId="0" borderId="4" xfId="0" applyNumberFormat="1" applyFont="1" applyBorder="1" applyAlignment="1">
      <alignment horizontal="center"/>
    </xf>
    <xf numFmtId="166" fontId="21" fillId="0" borderId="31" xfId="0" applyNumberFormat="1" applyFont="1" applyBorder="1" applyAlignment="1">
      <alignment horizontal="center" vertical="center"/>
    </xf>
    <xf numFmtId="0" fontId="21" fillId="0" borderId="29" xfId="0" applyNumberFormat="1" applyFont="1" applyBorder="1" applyAlignment="1">
      <alignment horizontal="center" vertical="center"/>
    </xf>
    <xf numFmtId="0" fontId="22" fillId="0" borderId="28" xfId="0" applyNumberFormat="1" applyFont="1" applyBorder="1" applyAlignment="1">
      <alignment horizontal="center" vertical="center"/>
    </xf>
    <xf numFmtId="0" fontId="16" fillId="0" borderId="45" xfId="0" applyFont="1" applyBorder="1" applyAlignment="1">
      <alignment horizontal="center"/>
    </xf>
    <xf numFmtId="3" fontId="0" fillId="0" borderId="46" xfId="0" applyNumberFormat="1" applyFill="1" applyBorder="1" applyAlignment="1" applyProtection="1">
      <alignment/>
      <protection/>
    </xf>
    <xf numFmtId="166" fontId="0" fillId="0" borderId="46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169" fontId="0" fillId="0" borderId="46" xfId="0" applyNumberFormat="1" applyFont="1" applyFill="1" applyBorder="1" applyAlignment="1">
      <alignment/>
    </xf>
    <xf numFmtId="166" fontId="0" fillId="0" borderId="47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3" fontId="17" fillId="5" borderId="45" xfId="0" applyNumberFormat="1" applyFont="1" applyFill="1" applyBorder="1" applyAlignment="1" applyProtection="1">
      <alignment horizontal="center"/>
      <protection/>
    </xf>
    <xf numFmtId="3" fontId="17" fillId="5" borderId="46" xfId="0" applyNumberFormat="1" applyFont="1" applyFill="1" applyBorder="1" applyAlignment="1" applyProtection="1">
      <alignment horizontal="center"/>
      <protection/>
    </xf>
    <xf numFmtId="164" fontId="17" fillId="5" borderId="47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>
      <alignment horizontal="center"/>
    </xf>
    <xf numFmtId="0" fontId="0" fillId="0" borderId="49" xfId="0" applyNumberFormat="1" applyFon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/>
      <protection/>
    </xf>
    <xf numFmtId="166" fontId="0" fillId="0" borderId="18" xfId="0" applyNumberFormat="1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166" fontId="0" fillId="0" borderId="50" xfId="0" applyNumberFormat="1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17" fillId="5" borderId="49" xfId="0" applyNumberFormat="1" applyFont="1" applyFill="1" applyBorder="1" applyAlignment="1" applyProtection="1">
      <alignment/>
      <protection/>
    </xf>
    <xf numFmtId="0" fontId="17" fillId="5" borderId="18" xfId="0" applyNumberFormat="1" applyFont="1" applyFill="1" applyBorder="1" applyAlignment="1" applyProtection="1">
      <alignment/>
      <protection/>
    </xf>
    <xf numFmtId="0" fontId="17" fillId="5" borderId="5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166" fontId="16" fillId="0" borderId="13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3" fontId="17" fillId="0" borderId="20" xfId="0" applyNumberFormat="1" applyFont="1" applyFill="1" applyBorder="1" applyAlignment="1" applyProtection="1">
      <alignment/>
      <protection/>
    </xf>
    <xf numFmtId="166" fontId="5" fillId="0" borderId="20" xfId="0" applyNumberFormat="1" applyFont="1" applyBorder="1" applyAlignment="1">
      <alignment horizontal="center"/>
    </xf>
    <xf numFmtId="166" fontId="5" fillId="0" borderId="53" xfId="0" applyNumberFormat="1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8" fillId="5" borderId="52" xfId="0" applyFont="1" applyFill="1" applyBorder="1" applyAlignment="1">
      <alignment horizontal="center"/>
    </xf>
    <xf numFmtId="3" fontId="8" fillId="5" borderId="20" xfId="0" applyNumberFormat="1" applyFont="1" applyFill="1" applyBorder="1" applyAlignment="1" applyProtection="1">
      <alignment/>
      <protection/>
    </xf>
    <xf numFmtId="166" fontId="8" fillId="5" borderId="53" xfId="0" applyNumberFormat="1" applyFont="1" applyFill="1" applyBorder="1" applyAlignment="1">
      <alignment horizontal="center"/>
    </xf>
    <xf numFmtId="0" fontId="4" fillId="0" borderId="55" xfId="0" applyFont="1" applyBorder="1" applyAlignment="1">
      <alignment horizontal="center"/>
    </xf>
    <xf numFmtId="169" fontId="8" fillId="0" borderId="33" xfId="0" applyNumberFormat="1" applyFont="1" applyFill="1" applyBorder="1" applyAlignment="1">
      <alignment/>
    </xf>
    <xf numFmtId="0" fontId="4" fillId="0" borderId="55" xfId="0" applyFont="1" applyFill="1" applyBorder="1" applyAlignment="1">
      <alignment horizontal="center"/>
    </xf>
    <xf numFmtId="166" fontId="4" fillId="0" borderId="56" xfId="0" applyNumberFormat="1" applyFont="1" applyBorder="1" applyAlignment="1">
      <alignment horizontal="center"/>
    </xf>
    <xf numFmtId="3" fontId="4" fillId="0" borderId="57" xfId="0" applyNumberFormat="1" applyFont="1" applyFill="1" applyBorder="1" applyAlignment="1">
      <alignment horizontal="center"/>
    </xf>
    <xf numFmtId="169" fontId="8" fillId="0" borderId="33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 applyProtection="1">
      <alignment/>
      <protection/>
    </xf>
    <xf numFmtId="169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ill="1" applyBorder="1" applyAlignment="1" applyProtection="1">
      <alignment horizontal="center"/>
      <protection/>
    </xf>
    <xf numFmtId="169" fontId="0" fillId="0" borderId="0" xfId="0" applyNumberFormat="1" applyFill="1" applyBorder="1" applyAlignment="1" applyProtection="1">
      <alignment horizontal="center"/>
      <protection/>
    </xf>
    <xf numFmtId="17" fontId="4" fillId="6" borderId="24" xfId="0" applyNumberFormat="1" applyFont="1" applyFill="1" applyBorder="1" applyAlignment="1">
      <alignment horizontal="centerContinuous"/>
    </xf>
    <xf numFmtId="0" fontId="4" fillId="6" borderId="25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Continuous"/>
    </xf>
    <xf numFmtId="0" fontId="4" fillId="6" borderId="25" xfId="0" applyFont="1" applyFill="1" applyBorder="1" applyAlignment="1">
      <alignment horizontal="centerContinuous"/>
    </xf>
    <xf numFmtId="3" fontId="0" fillId="0" borderId="0" xfId="0" applyNumberFormat="1" applyFont="1" applyBorder="1" applyAlignment="1">
      <alignment horizontal="center"/>
    </xf>
    <xf numFmtId="0" fontId="5" fillId="5" borderId="28" xfId="0" applyNumberFormat="1" applyFont="1" applyFill="1" applyBorder="1" applyAlignment="1">
      <alignment horizontal="center" wrapText="1"/>
    </xf>
    <xf numFmtId="3" fontId="5" fillId="5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17" fillId="5" borderId="22" xfId="0" applyNumberFormat="1" applyFont="1" applyFill="1" applyBorder="1" applyAlignment="1" applyProtection="1">
      <alignment horizontal="center"/>
      <protection/>
    </xf>
    <xf numFmtId="0" fontId="0" fillId="0" borderId="58" xfId="0" applyFont="1" applyBorder="1" applyAlignment="1">
      <alignment horizontal="center"/>
    </xf>
    <xf numFmtId="0" fontId="0" fillId="0" borderId="23" xfId="0" applyNumberFormat="1" applyFont="1" applyFill="1" applyBorder="1" applyAlignment="1" applyProtection="1">
      <alignment/>
      <protection/>
    </xf>
    <xf numFmtId="166" fontId="0" fillId="0" borderId="59" xfId="0" applyNumberFormat="1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166" fontId="16" fillId="0" borderId="59" xfId="0" applyNumberFormat="1" applyFont="1" applyBorder="1" applyAlignment="1">
      <alignment horizontal="center"/>
    </xf>
    <xf numFmtId="0" fontId="18" fillId="0" borderId="4" xfId="0" applyNumberFormat="1" applyFont="1" applyBorder="1" applyAlignment="1">
      <alignment horizontal="center"/>
    </xf>
    <xf numFmtId="0" fontId="18" fillId="0" borderId="23" xfId="0" applyNumberFormat="1" applyFont="1" applyBorder="1" applyAlignment="1">
      <alignment horizontal="center"/>
    </xf>
    <xf numFmtId="3" fontId="24" fillId="0" borderId="46" xfId="0" applyNumberFormat="1" applyFont="1" applyFill="1" applyBorder="1" applyAlignment="1" applyProtection="1">
      <alignment horizontal="right"/>
      <protection/>
    </xf>
    <xf numFmtId="166" fontId="18" fillId="0" borderId="46" xfId="0" applyNumberFormat="1" applyFont="1" applyBorder="1" applyAlignment="1">
      <alignment horizontal="center"/>
    </xf>
    <xf numFmtId="3" fontId="17" fillId="5" borderId="48" xfId="0" applyNumberFormat="1" applyFont="1" applyFill="1" applyBorder="1" applyAlignment="1" applyProtection="1">
      <alignment horizontal="center"/>
      <protection/>
    </xf>
    <xf numFmtId="0" fontId="0" fillId="0" borderId="49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0" fontId="17" fillId="5" borderId="51" xfId="0" applyNumberFormat="1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>
      <alignment horizontal="center"/>
    </xf>
    <xf numFmtId="166" fontId="16" fillId="0" borderId="0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17" fillId="0" borderId="20" xfId="0" applyNumberFormat="1" applyFont="1" applyBorder="1" applyAlignment="1">
      <alignment horizontal="center"/>
    </xf>
    <xf numFmtId="169" fontId="17" fillId="0" borderId="20" xfId="0" applyNumberFormat="1" applyFont="1" applyFill="1" applyBorder="1" applyAlignment="1">
      <alignment/>
    </xf>
    <xf numFmtId="166" fontId="26" fillId="0" borderId="20" xfId="0" applyNumberFormat="1" applyFont="1" applyBorder="1" applyAlignment="1">
      <alignment horizontal="center"/>
    </xf>
    <xf numFmtId="166" fontId="26" fillId="0" borderId="53" xfId="0" applyNumberFormat="1" applyFont="1" applyBorder="1" applyAlignment="1">
      <alignment horizontal="center"/>
    </xf>
    <xf numFmtId="0" fontId="8" fillId="5" borderId="54" xfId="0" applyFont="1" applyFill="1" applyBorder="1" applyAlignment="1">
      <alignment horizontal="center"/>
    </xf>
    <xf numFmtId="3" fontId="8" fillId="5" borderId="20" xfId="0" applyNumberFormat="1" applyFont="1" applyFill="1" applyBorder="1" applyAlignment="1">
      <alignment horizontal="center"/>
    </xf>
    <xf numFmtId="166" fontId="27" fillId="5" borderId="53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66" fontId="4" fillId="0" borderId="22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17" fillId="0" borderId="0" xfId="0" applyNumberFormat="1" applyFont="1" applyFill="1" applyBorder="1" applyAlignment="1" applyProtection="1">
      <alignment/>
      <protection/>
    </xf>
    <xf numFmtId="166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8" fillId="0" borderId="21" xfId="0" applyNumberFormat="1" applyFont="1" applyFill="1" applyBorder="1" applyAlignment="1" applyProtection="1">
      <alignment/>
      <protection/>
    </xf>
    <xf numFmtId="3" fontId="5" fillId="0" borderId="61" xfId="0" applyNumberFormat="1" applyFont="1" applyFill="1" applyBorder="1" applyAlignment="1" applyProtection="1">
      <alignment horizontal="center"/>
      <protection/>
    </xf>
    <xf numFmtId="3" fontId="17" fillId="0" borderId="62" xfId="0" applyNumberFormat="1" applyFont="1" applyFill="1" applyBorder="1" applyAlignment="1" applyProtection="1">
      <alignment horizontal="center"/>
      <protection/>
    </xf>
    <xf numFmtId="166" fontId="5" fillId="0" borderId="63" xfId="0" applyNumberFormat="1" applyFont="1" applyBorder="1" applyAlignment="1">
      <alignment horizontal="center"/>
    </xf>
    <xf numFmtId="166" fontId="5" fillId="0" borderId="62" xfId="0" applyNumberFormat="1" applyFont="1" applyBorder="1" applyAlignment="1">
      <alignment horizontal="center"/>
    </xf>
    <xf numFmtId="3" fontId="5" fillId="0" borderId="64" xfId="0" applyNumberFormat="1" applyFont="1" applyFill="1" applyBorder="1" applyAlignment="1" applyProtection="1">
      <alignment horizontal="center"/>
      <protection/>
    </xf>
    <xf numFmtId="166" fontId="5" fillId="0" borderId="65" xfId="0" applyNumberFormat="1" applyFont="1" applyBorder="1" applyAlignment="1">
      <alignment horizontal="center"/>
    </xf>
    <xf numFmtId="3" fontId="8" fillId="5" borderId="61" xfId="0" applyNumberFormat="1" applyFont="1" applyFill="1" applyBorder="1" applyAlignment="1" applyProtection="1">
      <alignment horizontal="center"/>
      <protection/>
    </xf>
    <xf numFmtId="3" fontId="8" fillId="5" borderId="62" xfId="0" applyNumberFormat="1" applyFont="1" applyFill="1" applyBorder="1" applyAlignment="1" applyProtection="1">
      <alignment horizontal="center"/>
      <protection/>
    </xf>
    <xf numFmtId="166" fontId="8" fillId="5" borderId="63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169" fontId="8" fillId="0" borderId="0" xfId="0" applyNumberFormat="1" applyFont="1" applyFill="1" applyBorder="1" applyAlignment="1" applyProtection="1">
      <alignment horizontal="center"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Alignment="1">
      <alignment/>
    </xf>
    <xf numFmtId="0" fontId="28" fillId="0" borderId="23" xfId="0" applyNumberFormat="1" applyFont="1" applyFill="1" applyBorder="1" applyAlignment="1" applyProtection="1">
      <alignment horizontal="left"/>
      <protection/>
    </xf>
    <xf numFmtId="17" fontId="4" fillId="0" borderId="26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7" fontId="5" fillId="5" borderId="26" xfId="0" applyNumberFormat="1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28" fillId="0" borderId="21" xfId="0" applyNumberFormat="1" applyFont="1" applyBorder="1" applyAlignment="1">
      <alignment horizontal="center"/>
    </xf>
    <xf numFmtId="0" fontId="28" fillId="0" borderId="22" xfId="0" applyNumberFormat="1" applyFont="1" applyBorder="1" applyAlignment="1">
      <alignment horizontal="center"/>
    </xf>
    <xf numFmtId="17" fontId="4" fillId="0" borderId="24" xfId="0" applyNumberFormat="1" applyFont="1" applyFill="1" applyBorder="1" applyAlignment="1">
      <alignment horizontal="center"/>
    </xf>
    <xf numFmtId="0" fontId="28" fillId="0" borderId="21" xfId="0" applyNumberFormat="1" applyFont="1" applyFill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Metro San Gabriel Valley                                                                                      Number of Customer Complaints Calendar Year 2004</a:t>
            </a:r>
          </a:p>
        </c:rich>
      </c:tx>
      <c:layout>
        <c:manualLayout>
          <c:xMode val="factor"/>
          <c:yMode val="factor"/>
          <c:x val="-0.01975"/>
          <c:y val="-0.019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975"/>
          <c:y val="0.0655"/>
          <c:w val="0.94925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'ATT. B'!$A$65</c:f>
              <c:strCache>
                <c:ptCount val="1"/>
                <c:pt idx="0">
                  <c:v>Directly Operated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'ATT. B'!$B$64:$E$64</c:f>
              <c:strCache>
                <c:ptCount val="4"/>
                <c:pt idx="0">
                  <c:v>38078</c:v>
                </c:pt>
                <c:pt idx="1">
                  <c:v>38047</c:v>
                </c:pt>
                <c:pt idx="2">
                  <c:v>38018</c:v>
                </c:pt>
                <c:pt idx="3">
                  <c:v>37987</c:v>
                </c:pt>
              </c:strCache>
            </c:strRef>
          </c:cat>
          <c:val>
            <c:numRef>
              <c:f>'ATT. B'!$B$65:$E$65</c:f>
              <c:numCache>
                <c:ptCount val="4"/>
                <c:pt idx="0">
                  <c:v>157</c:v>
                </c:pt>
                <c:pt idx="1">
                  <c:v>202</c:v>
                </c:pt>
                <c:pt idx="2">
                  <c:v>190</c:v>
                </c:pt>
                <c:pt idx="3">
                  <c:v>162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'ATT. B'!$A$66</c:f>
              <c:strCache>
                <c:ptCount val="1"/>
                <c:pt idx="0">
                  <c:v>Contracted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'ATT. B'!$B$64:$E$64</c:f>
              <c:strCache>
                <c:ptCount val="4"/>
                <c:pt idx="0">
                  <c:v>38078</c:v>
                </c:pt>
                <c:pt idx="1">
                  <c:v>38047</c:v>
                </c:pt>
                <c:pt idx="2">
                  <c:v>38018</c:v>
                </c:pt>
                <c:pt idx="3">
                  <c:v>37987</c:v>
                </c:pt>
              </c:strCache>
            </c:strRef>
          </c:cat>
          <c:val>
            <c:numRef>
              <c:f>'ATT. B'!$B$66:$E$66</c:f>
              <c:numCache>
                <c:ptCount val="4"/>
                <c:pt idx="0">
                  <c:v>28</c:v>
                </c:pt>
                <c:pt idx="1">
                  <c:v>38</c:v>
                </c:pt>
                <c:pt idx="2">
                  <c:v>31</c:v>
                </c:pt>
                <c:pt idx="3">
                  <c:v>42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'ATT. B'!$A$67</c:f>
              <c:strCache>
                <c:ptCount val="1"/>
                <c:pt idx="0">
                  <c:v>SGV Total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99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'ATT. B'!$B$64:$E$64</c:f>
              <c:strCache>
                <c:ptCount val="4"/>
                <c:pt idx="0">
                  <c:v>38078</c:v>
                </c:pt>
                <c:pt idx="1">
                  <c:v>38047</c:v>
                </c:pt>
                <c:pt idx="2">
                  <c:v>38018</c:v>
                </c:pt>
                <c:pt idx="3">
                  <c:v>37987</c:v>
                </c:pt>
              </c:strCache>
            </c:strRef>
          </c:cat>
          <c:val>
            <c:numRef>
              <c:f>'ATT. B'!$B$67:$E$67</c:f>
              <c:numCache>
                <c:ptCount val="4"/>
                <c:pt idx="0">
                  <c:v>185</c:v>
                </c:pt>
                <c:pt idx="1">
                  <c:v>240</c:v>
                </c:pt>
                <c:pt idx="2">
                  <c:v>221</c:v>
                </c:pt>
                <c:pt idx="3">
                  <c:v>204</c:v>
                </c:pt>
              </c:numCache>
            </c:numRef>
          </c:val>
          <c:smooth val="1"/>
        </c:ser>
        <c:marker val="1"/>
        <c:axId val="78852"/>
        <c:axId val="709669"/>
      </c:lineChart>
      <c:dateAx>
        <c:axId val="78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709669"/>
        <c:crosses val="autoZero"/>
        <c:auto val="0"/>
        <c:noMultiLvlLbl val="0"/>
      </c:dateAx>
      <c:valAx>
        <c:axId val="709669"/>
        <c:scaling>
          <c:orientation val="minMax"/>
          <c:max val="2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Complaints Per Month</a:t>
                </a:r>
              </a:p>
            </c:rich>
          </c:tx>
          <c:layout>
            <c:manualLayout>
              <c:xMode val="factor"/>
              <c:yMode val="factor"/>
              <c:x val="-0.007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78852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15"/>
          <c:y val="0.931"/>
          <c:w val="0.533"/>
          <c:h val="0.064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Metro San Gabriel Valley                                                                                   Customer Complaints per 100,000 Psgrs. Calendar Year 2004</a:t>
            </a:r>
          </a:p>
        </c:rich>
      </c:tx>
      <c:layout>
        <c:manualLayout>
          <c:xMode val="factor"/>
          <c:yMode val="factor"/>
          <c:x val="0.008"/>
          <c:y val="-0.021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8"/>
          <c:y val="0.10825"/>
          <c:w val="0.9705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'ATT. B'!$H$65</c:f>
              <c:strCache>
                <c:ptCount val="1"/>
                <c:pt idx="0">
                  <c:v>Directly Operated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'ATT. B'!$I$64:$L$64</c:f>
              <c:strCache>
                <c:ptCount val="4"/>
                <c:pt idx="0">
                  <c:v>38078</c:v>
                </c:pt>
                <c:pt idx="1">
                  <c:v>38047</c:v>
                </c:pt>
                <c:pt idx="2">
                  <c:v>38018</c:v>
                </c:pt>
                <c:pt idx="3">
                  <c:v>37987</c:v>
                </c:pt>
              </c:strCache>
            </c:strRef>
          </c:cat>
          <c:val>
            <c:numRef>
              <c:f>'ATT. B'!$I$65:$L$65</c:f>
              <c:numCache>
                <c:ptCount val="4"/>
                <c:pt idx="0">
                  <c:v>3.038575116995658</c:v>
                </c:pt>
                <c:pt idx="1">
                  <c:v>3.7494365393363016</c:v>
                </c:pt>
                <c:pt idx="2">
                  <c:v>3.9041614344363715</c:v>
                </c:pt>
                <c:pt idx="3">
                  <c:v>3.0446249024171346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'ATT. B'!$H$66</c:f>
              <c:strCache>
                <c:ptCount val="1"/>
                <c:pt idx="0">
                  <c:v>Contracted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'ATT. B'!$I$64:$L$64</c:f>
              <c:strCache>
                <c:ptCount val="4"/>
                <c:pt idx="0">
                  <c:v>38078</c:v>
                </c:pt>
                <c:pt idx="1">
                  <c:v>38047</c:v>
                </c:pt>
                <c:pt idx="2">
                  <c:v>38018</c:v>
                </c:pt>
                <c:pt idx="3">
                  <c:v>37987</c:v>
                </c:pt>
              </c:strCache>
            </c:strRef>
          </c:cat>
          <c:val>
            <c:numRef>
              <c:f>'ATT. B'!$I$66:$L$66</c:f>
              <c:numCache>
                <c:ptCount val="4"/>
                <c:pt idx="0">
                  <c:v>8.33134967864794</c:v>
                </c:pt>
                <c:pt idx="1">
                  <c:v>10.871524330757545</c:v>
                </c:pt>
                <c:pt idx="2">
                  <c:v>9.84080123168738</c:v>
                </c:pt>
                <c:pt idx="3">
                  <c:v>12.231454057784884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'ATT. B'!$H$67</c:f>
              <c:strCache>
                <c:ptCount val="1"/>
                <c:pt idx="0">
                  <c:v>SGV Total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99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'ATT. B'!$I$64:$L$64</c:f>
              <c:strCache>
                <c:ptCount val="4"/>
                <c:pt idx="0">
                  <c:v>38078</c:v>
                </c:pt>
                <c:pt idx="1">
                  <c:v>38047</c:v>
                </c:pt>
                <c:pt idx="2">
                  <c:v>38018</c:v>
                </c:pt>
                <c:pt idx="3">
                  <c:v>37987</c:v>
                </c:pt>
              </c:strCache>
            </c:strRef>
          </c:cat>
          <c:val>
            <c:numRef>
              <c:f>'ATT. B'!$I$67:$L$67</c:f>
              <c:numCache>
                <c:ptCount val="4"/>
                <c:pt idx="0">
                  <c:v>3.361817640090599</c:v>
                </c:pt>
                <c:pt idx="1">
                  <c:v>4.183361497733079</c:v>
                </c:pt>
                <c:pt idx="2">
                  <c:v>4.265077837832484</c:v>
                </c:pt>
                <c:pt idx="3">
                  <c:v>3.601548988773015</c:v>
                </c:pt>
              </c:numCache>
            </c:numRef>
          </c:val>
          <c:smooth val="1"/>
        </c:ser>
        <c:marker val="1"/>
        <c:axId val="6387022"/>
        <c:axId val="57483199"/>
      </c:lineChart>
      <c:dateAx>
        <c:axId val="6387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7483199"/>
        <c:crosses val="autoZero"/>
        <c:auto val="0"/>
        <c:noMultiLvlLbl val="0"/>
      </c:dateAx>
      <c:valAx>
        <c:axId val="57483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Complaints per 100,000 Psgrs.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387022"/>
        <c:crossesAt val="1"/>
        <c:crossBetween val="between"/>
        <c:dispUnits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525"/>
          <c:y val="0.94425"/>
          <c:w val="0.5405"/>
          <c:h val="0.053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0.83725</cdr:x>
      <cdr:y>0</cdr:y>
    </cdr:from>
    <cdr:to>
      <cdr:x>0.946</cdr:x>
      <cdr:y>0.07275</cdr:y>
    </cdr:to>
    <cdr:sp>
      <cdr:nvSpPr>
        <cdr:cNvPr id="1" name="TextBox 1"/>
        <cdr:cNvSpPr txBox="1">
          <a:spLocks noChangeArrowheads="1"/>
        </cdr:cNvSpPr>
      </cdr:nvSpPr>
      <cdr:spPr>
        <a:xfrm>
          <a:off x="7648575" y="0"/>
          <a:ext cx="9906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GRAPH 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9525</xdr:rowOff>
    </xdr:from>
    <xdr:to>
      <xdr:col>15</xdr:col>
      <xdr:colOff>0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0" y="4543425"/>
        <a:ext cx="91440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590550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9124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447675</xdr:colOff>
      <xdr:row>1</xdr:row>
      <xdr:rowOff>9525</xdr:rowOff>
    </xdr:from>
    <xdr:to>
      <xdr:col>14</xdr:col>
      <xdr:colOff>228600</xdr:colOff>
      <xdr:row>2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762875" y="171450"/>
          <a:ext cx="10001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GRAPH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7</xdr:col>
      <xdr:colOff>0</xdr:colOff>
      <xdr:row>15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4448175" y="1666875"/>
          <a:ext cx="266700" cy="1457325"/>
        </a:xfrm>
        <a:prstGeom prst="rightBrac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28575</xdr:rowOff>
    </xdr:from>
    <xdr:to>
      <xdr:col>7</xdr:col>
      <xdr:colOff>0</xdr:colOff>
      <xdr:row>25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4457700" y="3162300"/>
          <a:ext cx="257175" cy="1571625"/>
        </a:xfrm>
        <a:prstGeom prst="rightBrac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219075</xdr:colOff>
      <xdr:row>38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4448175" y="4762500"/>
          <a:ext cx="219075" cy="2105025"/>
        </a:xfrm>
        <a:prstGeom prst="rightBrac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on\Customer%20Complaints\sgv%20Complaint%20Rates%20fy%2004%20-%203%20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laint_Rate_by_Line"/>
      <sheetName val="ATT. C -SGV Lines By Compl Rate"/>
      <sheetName val="Sheet2"/>
      <sheetName val="Sheet3"/>
      <sheetName val="ATT. B  - Graph of Complaints"/>
      <sheetName val="Att. A  Line Rate w- Psgrs."/>
    </sheetNames>
    <sheetDataSet>
      <sheetData sheetId="3">
        <row r="6">
          <cell r="C6">
            <v>157</v>
          </cell>
          <cell r="E6">
            <v>3.038575116995658</v>
          </cell>
          <cell r="F6">
            <v>202</v>
          </cell>
          <cell r="H6">
            <v>3.7494365393363016</v>
          </cell>
          <cell r="I6">
            <v>190</v>
          </cell>
          <cell r="K6">
            <v>3.9041614344363715</v>
          </cell>
          <cell r="L6">
            <v>162</v>
          </cell>
          <cell r="N6">
            <v>3.0446249024171346</v>
          </cell>
        </row>
        <row r="7">
          <cell r="C7">
            <v>28</v>
          </cell>
          <cell r="E7">
            <v>8.33134967864794</v>
          </cell>
          <cell r="F7">
            <v>38</v>
          </cell>
          <cell r="H7">
            <v>10.871524330757545</v>
          </cell>
          <cell r="I7">
            <v>31</v>
          </cell>
          <cell r="K7">
            <v>9.84080123168738</v>
          </cell>
          <cell r="L7">
            <v>42</v>
          </cell>
          <cell r="N7">
            <v>12.231454057784884</v>
          </cell>
        </row>
        <row r="9">
          <cell r="E9">
            <v>3.361817640090599</v>
          </cell>
          <cell r="H9">
            <v>4.183361497733079</v>
          </cell>
          <cell r="K9">
            <v>4.265077837832484</v>
          </cell>
          <cell r="N9">
            <v>3.601548988773015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70"/>
  <sheetViews>
    <sheetView tabSelected="1" zoomScale="75" zoomScaleNormal="75" workbookViewId="0" topLeftCell="A1">
      <selection activeCell="BI22" sqref="BI22"/>
    </sheetView>
  </sheetViews>
  <sheetFormatPr defaultColWidth="9.140625" defaultRowHeight="12.75"/>
  <cols>
    <col min="1" max="1" width="12.140625" style="68" customWidth="1"/>
    <col min="2" max="2" width="35.7109375" style="68" customWidth="1"/>
    <col min="3" max="3" width="4.7109375" style="68" customWidth="1"/>
    <col min="4" max="4" width="10.421875" style="83" hidden="1" customWidth="1"/>
    <col min="5" max="5" width="4.8515625" style="227" customWidth="1"/>
    <col min="6" max="6" width="4.7109375" style="68" customWidth="1"/>
    <col min="7" max="7" width="10.421875" style="68" hidden="1" customWidth="1"/>
    <col min="8" max="8" width="5.28125" style="68" customWidth="1"/>
    <col min="9" max="9" width="5.00390625" style="68" customWidth="1"/>
    <col min="10" max="10" width="10.421875" style="68" hidden="1" customWidth="1"/>
    <col min="11" max="11" width="5.7109375" style="68" bestFit="1" customWidth="1"/>
    <col min="12" max="12" width="4.7109375" style="68" customWidth="1"/>
    <col min="13" max="13" width="10.421875" style="68" hidden="1" customWidth="1"/>
    <col min="14" max="14" width="5.140625" style="68" customWidth="1"/>
    <col min="15" max="15" width="5.28125" style="98" customWidth="1"/>
    <col min="16" max="16" width="13.28125" style="98" hidden="1" customWidth="1"/>
    <col min="17" max="17" width="4.8515625" style="98" customWidth="1"/>
    <col min="18" max="18" width="8.140625" style="68" hidden="1" customWidth="1"/>
    <col min="19" max="19" width="9.8515625" style="68" hidden="1" customWidth="1"/>
    <col min="20" max="20" width="4.7109375" style="68" hidden="1" customWidth="1"/>
    <col min="21" max="21" width="8.00390625" style="270" hidden="1" customWidth="1"/>
    <col min="22" max="22" width="8.140625" style="68" hidden="1" customWidth="1"/>
    <col min="23" max="23" width="11.421875" style="270" hidden="1" customWidth="1"/>
    <col min="24" max="24" width="4.7109375" style="68" hidden="1" customWidth="1"/>
    <col min="25" max="25" width="8.28125" style="68" hidden="1" customWidth="1"/>
    <col min="26" max="57" width="0" style="68" hidden="1" customWidth="1"/>
    <col min="58" max="58" width="1.57421875" style="68" customWidth="1"/>
    <col min="59" max="59" width="3.57421875" style="68" customWidth="1"/>
    <col min="60" max="16384" width="9.140625" style="68" customWidth="1"/>
  </cols>
  <sheetData>
    <row r="1" spans="1:25" ht="24">
      <c r="A1" s="285" t="s">
        <v>67</v>
      </c>
      <c r="B1" s="3"/>
      <c r="C1" s="93"/>
      <c r="D1" s="94"/>
      <c r="E1" s="95"/>
      <c r="F1" s="96"/>
      <c r="G1" s="97"/>
      <c r="H1" s="96"/>
      <c r="I1" s="96"/>
      <c r="J1" s="97"/>
      <c r="K1" s="96"/>
      <c r="L1" s="96"/>
      <c r="M1" s="97"/>
      <c r="N1" s="96"/>
      <c r="R1" s="96"/>
      <c r="S1" s="97"/>
      <c r="T1" s="99"/>
      <c r="U1" s="100"/>
      <c r="V1" s="96"/>
      <c r="W1" s="101"/>
      <c r="X1" s="99"/>
      <c r="Y1" s="96"/>
    </row>
    <row r="2" spans="1:25" ht="9.75" customHeight="1" thickBot="1">
      <c r="A2" s="285"/>
      <c r="B2" s="3"/>
      <c r="C2" s="93"/>
      <c r="D2" s="94"/>
      <c r="E2" s="95"/>
      <c r="F2" s="96"/>
      <c r="G2" s="97"/>
      <c r="H2" s="96"/>
      <c r="I2" s="96"/>
      <c r="J2" s="97"/>
      <c r="K2" s="96"/>
      <c r="L2" s="96"/>
      <c r="M2" s="97"/>
      <c r="N2" s="96"/>
      <c r="R2" s="96"/>
      <c r="S2" s="97"/>
      <c r="T2" s="99"/>
      <c r="U2" s="100"/>
      <c r="V2" s="96"/>
      <c r="W2" s="101"/>
      <c r="X2" s="99"/>
      <c r="Y2" s="96"/>
    </row>
    <row r="3" spans="1:30" s="108" customFormat="1" ht="18">
      <c r="A3" s="296" t="s">
        <v>77</v>
      </c>
      <c r="B3" s="297"/>
      <c r="C3" s="295">
        <v>38078</v>
      </c>
      <c r="D3" s="288"/>
      <c r="E3" s="289"/>
      <c r="F3" s="287">
        <v>38047</v>
      </c>
      <c r="G3" s="288"/>
      <c r="H3" s="289"/>
      <c r="I3" s="287">
        <v>38018</v>
      </c>
      <c r="J3" s="288"/>
      <c r="K3" s="289"/>
      <c r="L3" s="287">
        <v>37987</v>
      </c>
      <c r="M3" s="288"/>
      <c r="N3" s="289"/>
      <c r="O3" s="290" t="s">
        <v>76</v>
      </c>
      <c r="P3" s="291"/>
      <c r="Q3" s="292"/>
      <c r="R3" s="102" t="s">
        <v>62</v>
      </c>
      <c r="S3" s="103"/>
      <c r="T3" s="103"/>
      <c r="U3" s="104"/>
      <c r="V3" s="105" t="s">
        <v>63</v>
      </c>
      <c r="W3" s="106"/>
      <c r="X3" s="103"/>
      <c r="Y3" s="107"/>
      <c r="AA3" s="109" t="s">
        <v>64</v>
      </c>
      <c r="AB3" s="103"/>
      <c r="AC3" s="103"/>
      <c r="AD3" s="107"/>
    </row>
    <row r="4" spans="1:25" s="125" customFormat="1" ht="31.5" customHeight="1" thickBot="1">
      <c r="A4" s="110" t="s">
        <v>79</v>
      </c>
      <c r="B4" s="111" t="s">
        <v>6</v>
      </c>
      <c r="C4" s="112" t="s">
        <v>7</v>
      </c>
      <c r="D4" s="113" t="s">
        <v>8</v>
      </c>
      <c r="E4" s="114" t="s">
        <v>9</v>
      </c>
      <c r="F4" s="112" t="s">
        <v>7</v>
      </c>
      <c r="G4" s="113" t="s">
        <v>8</v>
      </c>
      <c r="H4" s="115" t="s">
        <v>9</v>
      </c>
      <c r="I4" s="112" t="s">
        <v>7</v>
      </c>
      <c r="J4" s="113" t="s">
        <v>8</v>
      </c>
      <c r="K4" s="115" t="s">
        <v>9</v>
      </c>
      <c r="L4" s="116" t="s">
        <v>7</v>
      </c>
      <c r="M4" s="113" t="s">
        <v>8</v>
      </c>
      <c r="N4" s="115" t="s">
        <v>9</v>
      </c>
      <c r="O4" s="117" t="s">
        <v>7</v>
      </c>
      <c r="P4" s="118" t="s">
        <v>8</v>
      </c>
      <c r="Q4" s="119" t="s">
        <v>9</v>
      </c>
      <c r="R4" s="120" t="s">
        <v>7</v>
      </c>
      <c r="S4" s="121" t="s">
        <v>8</v>
      </c>
      <c r="T4" s="122"/>
      <c r="U4" s="123" t="s">
        <v>9</v>
      </c>
      <c r="V4" s="124" t="s">
        <v>7</v>
      </c>
      <c r="W4" s="121" t="s">
        <v>8</v>
      </c>
      <c r="X4" s="122"/>
      <c r="Y4" s="123" t="s">
        <v>9</v>
      </c>
    </row>
    <row r="5" spans="1:25" s="77" customFormat="1" ht="13.5" customHeight="1" thickBot="1">
      <c r="A5" s="126" t="s">
        <v>50</v>
      </c>
      <c r="B5" s="127" t="s">
        <v>51</v>
      </c>
      <c r="C5" s="128">
        <v>15</v>
      </c>
      <c r="D5" s="73">
        <v>898731.583318772</v>
      </c>
      <c r="E5" s="129">
        <f>C5/(D5/100000)</f>
        <v>1.6690189015733783</v>
      </c>
      <c r="F5" s="130">
        <v>25</v>
      </c>
      <c r="G5" s="131">
        <f>(F5*100000)/H5</f>
        <v>931760.2478937523</v>
      </c>
      <c r="H5" s="132">
        <v>2.6830936452282224</v>
      </c>
      <c r="I5" s="133">
        <v>19</v>
      </c>
      <c r="J5" s="131">
        <f>(I5*100000)/K5</f>
        <v>850481.936460478</v>
      </c>
      <c r="K5" s="132">
        <v>2.234027459662917</v>
      </c>
      <c r="L5" s="134">
        <v>15</v>
      </c>
      <c r="M5" s="131">
        <f>(L5*100000)/N5</f>
        <v>923949.1416944064</v>
      </c>
      <c r="N5" s="132">
        <v>1.6234659813084396</v>
      </c>
      <c r="O5" s="135">
        <f aca="true" t="shared" si="0" ref="O5:P30">L5+I5+F5+C5</f>
        <v>74</v>
      </c>
      <c r="P5" s="136">
        <f t="shared" si="0"/>
        <v>3604922.9093674086</v>
      </c>
      <c r="Q5" s="137">
        <f aca="true" t="shared" si="1" ref="Q5:Q20">O5/(P5/100000)</f>
        <v>2.052748473697195</v>
      </c>
      <c r="R5" s="138">
        <v>16</v>
      </c>
      <c r="S5" s="139">
        <f>(R5*100000)/U5</f>
        <v>931760.2478937524</v>
      </c>
      <c r="T5" s="140"/>
      <c r="U5" s="141">
        <v>1.7171799329460622</v>
      </c>
      <c r="V5" s="142">
        <v>144</v>
      </c>
      <c r="W5" s="143">
        <f>(V5*100000)/Y5</f>
        <v>7275903.147884779</v>
      </c>
      <c r="X5" s="140"/>
      <c r="Y5" s="144">
        <v>1.9791357453935199</v>
      </c>
    </row>
    <row r="6" spans="1:25" s="77" customFormat="1" ht="13.5" customHeight="1" thickBot="1">
      <c r="A6" s="25" t="s">
        <v>52</v>
      </c>
      <c r="B6" s="145" t="s">
        <v>53</v>
      </c>
      <c r="C6" s="128">
        <v>6</v>
      </c>
      <c r="D6" s="73">
        <v>413446.153288346</v>
      </c>
      <c r="E6" s="129">
        <f aca="true" t="shared" si="2" ref="E6:E32">C6/(D6/100000)</f>
        <v>1.451216791419867</v>
      </c>
      <c r="F6" s="130">
        <v>6</v>
      </c>
      <c r="G6" s="131">
        <f>(F6*100000)/H6</f>
        <v>428304.4617484999</v>
      </c>
      <c r="H6" s="132">
        <v>1.4008726352057468</v>
      </c>
      <c r="I6" s="133">
        <v>3</v>
      </c>
      <c r="J6" s="131">
        <f>(I6*100000)/K6</f>
        <v>393136.9960454577</v>
      </c>
      <c r="K6" s="132">
        <v>0.7630927717759525</v>
      </c>
      <c r="L6" s="134">
        <v>9</v>
      </c>
      <c r="M6" s="131">
        <f>(L6*100000)/N6</f>
        <v>425679.5354021673</v>
      </c>
      <c r="N6" s="132">
        <v>2.1142665436094106</v>
      </c>
      <c r="O6" s="135">
        <f t="shared" si="0"/>
        <v>24</v>
      </c>
      <c r="P6" s="136">
        <f t="shared" si="0"/>
        <v>1660567.146484471</v>
      </c>
      <c r="Q6" s="137">
        <f t="shared" si="1"/>
        <v>1.4452893429097142</v>
      </c>
      <c r="R6" s="138">
        <v>6</v>
      </c>
      <c r="S6" s="139">
        <f>(R6*100000)/U6</f>
        <v>428304.4617484999</v>
      </c>
      <c r="T6" s="140"/>
      <c r="U6" s="141">
        <v>1.4008726352057468</v>
      </c>
      <c r="V6" s="142">
        <v>73</v>
      </c>
      <c r="W6" s="143">
        <f>(V6*100000)/Y6</f>
        <v>3350850.9098892496</v>
      </c>
      <c r="X6" s="140"/>
      <c r="Y6" s="144">
        <v>2.178551119196549</v>
      </c>
    </row>
    <row r="7" spans="1:25" s="77" customFormat="1" ht="13.5" customHeight="1" thickBot="1">
      <c r="A7" s="146">
        <v>76</v>
      </c>
      <c r="B7" s="147" t="s">
        <v>44</v>
      </c>
      <c r="C7" s="148">
        <v>8</v>
      </c>
      <c r="D7" s="73">
        <v>281161.66979660955</v>
      </c>
      <c r="E7" s="129">
        <f t="shared" si="2"/>
        <v>2.8453380596960978</v>
      </c>
      <c r="F7" s="149">
        <v>10</v>
      </c>
      <c r="G7" s="131">
        <f>(F7*100000)/H7</f>
        <v>291567.72476859833</v>
      </c>
      <c r="H7" s="150">
        <v>3.429734895361434</v>
      </c>
      <c r="I7" s="149">
        <v>9</v>
      </c>
      <c r="J7" s="131">
        <f>(I7*100000)/K7</f>
        <v>266226.5935604971</v>
      </c>
      <c r="K7" s="150">
        <v>3.380578881934591</v>
      </c>
      <c r="L7" s="151">
        <v>5</v>
      </c>
      <c r="M7" s="131">
        <f>(L7*100000)/N7</f>
        <v>288341.7511919584</v>
      </c>
      <c r="N7" s="150">
        <v>1.73405342075187</v>
      </c>
      <c r="O7" s="135">
        <f t="shared" si="0"/>
        <v>32</v>
      </c>
      <c r="P7" s="136">
        <f t="shared" si="0"/>
        <v>1127297.7393176635</v>
      </c>
      <c r="Q7" s="137">
        <f t="shared" si="1"/>
        <v>2.8386466932302303</v>
      </c>
      <c r="R7" s="152">
        <v>4</v>
      </c>
      <c r="S7" s="139">
        <f>(R7*100000)/U7</f>
        <v>291567.72476859833</v>
      </c>
      <c r="T7" s="153"/>
      <c r="U7" s="154">
        <v>1.3718939581445737</v>
      </c>
      <c r="V7" s="155">
        <v>64</v>
      </c>
      <c r="W7" s="143">
        <f>(V7*100000)/Y7</f>
        <v>2275407.5885793045</v>
      </c>
      <c r="X7" s="153"/>
      <c r="Y7" s="156">
        <v>2.812682893439749</v>
      </c>
    </row>
    <row r="8" spans="1:25" s="77" customFormat="1" ht="13.5" customHeight="1" thickBot="1">
      <c r="A8" s="126" t="s">
        <v>41</v>
      </c>
      <c r="B8" s="157" t="s">
        <v>42</v>
      </c>
      <c r="C8" s="128">
        <v>10</v>
      </c>
      <c r="D8" s="73">
        <v>286793.1415764482</v>
      </c>
      <c r="E8" s="129">
        <f t="shared" si="2"/>
        <v>3.4868337314595013</v>
      </c>
      <c r="F8" s="130">
        <v>14</v>
      </c>
      <c r="G8" s="131">
        <f>(F8*100000)/H8</f>
        <v>297450.0129724596</v>
      </c>
      <c r="H8" s="132">
        <v>4.706673185217254</v>
      </c>
      <c r="I8" s="133">
        <v>15</v>
      </c>
      <c r="J8" s="131">
        <f>(I8*100000)/K8</f>
        <v>271059.50878442544</v>
      </c>
      <c r="K8" s="132">
        <v>5.533840176744934</v>
      </c>
      <c r="L8" s="134">
        <v>11</v>
      </c>
      <c r="M8" s="131">
        <f>(L8*100000)/N8</f>
        <v>294298.5242924976</v>
      </c>
      <c r="N8" s="132">
        <v>3.737701378708686</v>
      </c>
      <c r="O8" s="135">
        <f t="shared" si="0"/>
        <v>50</v>
      </c>
      <c r="P8" s="136">
        <f t="shared" si="0"/>
        <v>1149601.187625831</v>
      </c>
      <c r="Q8" s="137">
        <f t="shared" si="1"/>
        <v>4.349334407287849</v>
      </c>
      <c r="R8" s="138">
        <v>5</v>
      </c>
      <c r="S8" s="139">
        <f>(R8*100000)/U8</f>
        <v>297450.0129724596</v>
      </c>
      <c r="T8" s="140"/>
      <c r="U8" s="141">
        <v>1.6809547090061623</v>
      </c>
      <c r="V8" s="142">
        <v>116</v>
      </c>
      <c r="W8" s="143">
        <f>(V8*100000)/Y8</f>
        <v>2320516.118043684</v>
      </c>
      <c r="X8" s="140"/>
      <c r="Y8" s="144">
        <v>4.99888792402761</v>
      </c>
    </row>
    <row r="9" spans="1:25" s="77" customFormat="1" ht="13.5" customHeight="1" thickBot="1">
      <c r="A9" s="17" t="s">
        <v>54</v>
      </c>
      <c r="B9" s="158" t="s">
        <v>55</v>
      </c>
      <c r="C9" s="148">
        <v>6</v>
      </c>
      <c r="D9" s="73">
        <v>575754.8047619045</v>
      </c>
      <c r="E9" s="129">
        <f t="shared" si="2"/>
        <v>1.042110278607439</v>
      </c>
      <c r="F9" s="149">
        <v>6</v>
      </c>
      <c r="G9" s="131">
        <f>(F9*100000)/H9</f>
        <v>596981.7049783547</v>
      </c>
      <c r="H9" s="150">
        <v>1.0050559254939893</v>
      </c>
      <c r="I9" s="149">
        <v>11</v>
      </c>
      <c r="J9" s="131">
        <f>(I9*100000)/K9</f>
        <v>544865.7543290043</v>
      </c>
      <c r="K9" s="150">
        <v>2.0188459106860863</v>
      </c>
      <c r="L9" s="151">
        <v>7</v>
      </c>
      <c r="M9" s="131">
        <f>(L9*100000)/N9</f>
        <v>591380.8047619045</v>
      </c>
      <c r="N9" s="150">
        <v>1.1836704782493348</v>
      </c>
      <c r="O9" s="135">
        <f t="shared" si="0"/>
        <v>30</v>
      </c>
      <c r="P9" s="136">
        <f t="shared" si="0"/>
        <v>2308983.068831168</v>
      </c>
      <c r="Q9" s="137">
        <f t="shared" si="1"/>
        <v>1.2992732777025653</v>
      </c>
      <c r="R9" s="159">
        <v>7</v>
      </c>
      <c r="S9" s="139">
        <f>(R9*100000)/U9</f>
        <v>596981.7049783546</v>
      </c>
      <c r="T9" s="160"/>
      <c r="U9" s="161">
        <v>1.1725652464096543</v>
      </c>
      <c r="V9" s="162">
        <v>79</v>
      </c>
      <c r="W9" s="143">
        <f>(V9*100000)/Y9</f>
        <v>4660419.938095236</v>
      </c>
      <c r="X9" s="160"/>
      <c r="Y9" s="163">
        <v>1.6951262128598685</v>
      </c>
    </row>
    <row r="10" spans="1:25" s="77" customFormat="1" ht="13.5" customHeight="1" thickBot="1">
      <c r="A10" s="17">
        <v>170</v>
      </c>
      <c r="B10" s="158" t="s">
        <v>32</v>
      </c>
      <c r="C10" s="148">
        <v>3</v>
      </c>
      <c r="D10" s="73">
        <v>27383.13809523809</v>
      </c>
      <c r="E10" s="164">
        <f t="shared" si="2"/>
        <v>10.955647192684967</v>
      </c>
      <c r="F10" s="149">
        <v>0</v>
      </c>
      <c r="G10" s="165">
        <v>25500</v>
      </c>
      <c r="H10" s="150">
        <v>0</v>
      </c>
      <c r="I10" s="149">
        <v>2</v>
      </c>
      <c r="J10" s="165">
        <f>(I10/K10)*100000</f>
        <v>24893.761904761905</v>
      </c>
      <c r="K10" s="150">
        <v>8.034141274635642</v>
      </c>
      <c r="L10" s="151">
        <v>2</v>
      </c>
      <c r="M10" s="165">
        <f>(L10/N10)*100000</f>
        <v>27383.13809523809</v>
      </c>
      <c r="N10" s="150">
        <v>7.303764795123312</v>
      </c>
      <c r="O10" s="135">
        <f t="shared" si="0"/>
        <v>7</v>
      </c>
      <c r="P10" s="136">
        <f t="shared" si="0"/>
        <v>105160.03809523808</v>
      </c>
      <c r="Q10" s="137">
        <f t="shared" si="1"/>
        <v>6.656520981535264</v>
      </c>
      <c r="R10" s="159">
        <v>3</v>
      </c>
      <c r="S10" s="166">
        <f>(R10/U10)*100000</f>
        <v>28627.82619047619</v>
      </c>
      <c r="T10" s="167"/>
      <c r="U10" s="161">
        <v>10.47931470604649</v>
      </c>
      <c r="V10" s="162">
        <v>19</v>
      </c>
      <c r="W10" s="168">
        <f>(V10/Y10)*100000</f>
        <v>219065.10476190472</v>
      </c>
      <c r="X10" s="167"/>
      <c r="Y10" s="163">
        <v>8.673220694208933</v>
      </c>
    </row>
    <row r="11" spans="1:25" s="77" customFormat="1" ht="13.5" customHeight="1" thickBot="1">
      <c r="A11" s="126">
        <v>175</v>
      </c>
      <c r="B11" s="157" t="s">
        <v>29</v>
      </c>
      <c r="C11" s="169">
        <v>1</v>
      </c>
      <c r="D11" s="73">
        <v>36524.76666666666</v>
      </c>
      <c r="E11" s="129">
        <f t="shared" si="2"/>
        <v>2.7378682775066783</v>
      </c>
      <c r="F11" s="133">
        <v>3</v>
      </c>
      <c r="G11" s="131">
        <f aca="true" t="shared" si="3" ref="G11:G30">(F11*100000)/H11</f>
        <v>38184.98333333333</v>
      </c>
      <c r="H11" s="132">
        <v>7.856491578932208</v>
      </c>
      <c r="I11" s="133">
        <v>3</v>
      </c>
      <c r="J11" s="131">
        <f aca="true" t="shared" si="4" ref="J11:J17">(I11*100000)/K11</f>
        <v>33204.33333333333</v>
      </c>
      <c r="K11" s="132">
        <v>9.03496531577204</v>
      </c>
      <c r="L11" s="134">
        <v>4</v>
      </c>
      <c r="M11" s="131">
        <f aca="true" t="shared" si="5" ref="M11:M16">(L11*100000)/N11</f>
        <v>36524.76666666666</v>
      </c>
      <c r="N11" s="170">
        <v>10.951473110026713</v>
      </c>
      <c r="O11" s="135">
        <f t="shared" si="0"/>
        <v>11</v>
      </c>
      <c r="P11" s="136">
        <f t="shared" si="0"/>
        <v>144438.84999999998</v>
      </c>
      <c r="Q11" s="137">
        <f t="shared" si="1"/>
        <v>7.61567957651283</v>
      </c>
      <c r="R11" s="138">
        <v>2</v>
      </c>
      <c r="S11" s="139">
        <f>(R11*100000)/U11</f>
        <v>38184.98333333333</v>
      </c>
      <c r="T11" s="140"/>
      <c r="U11" s="141">
        <v>5.237661052621472</v>
      </c>
      <c r="V11" s="142">
        <v>36</v>
      </c>
      <c r="W11" s="143">
        <f>(V11*100000)/Y11</f>
        <v>292198.1333333333</v>
      </c>
      <c r="X11" s="140"/>
      <c r="Y11" s="144">
        <v>12.320407248780052</v>
      </c>
    </row>
    <row r="12" spans="1:25" s="77" customFormat="1" ht="13.5" customHeight="1" thickBot="1">
      <c r="A12" s="171">
        <v>176</v>
      </c>
      <c r="B12" s="172" t="s">
        <v>23</v>
      </c>
      <c r="C12" s="169">
        <v>5</v>
      </c>
      <c r="D12" s="73">
        <v>39644</v>
      </c>
      <c r="E12" s="164">
        <f t="shared" si="2"/>
        <v>12.612249016244576</v>
      </c>
      <c r="F12" s="133">
        <v>6</v>
      </c>
      <c r="G12" s="131">
        <f t="shared" si="3"/>
        <v>41446</v>
      </c>
      <c r="H12" s="170">
        <v>14.476668436037253</v>
      </c>
      <c r="I12" s="133">
        <v>1</v>
      </c>
      <c r="J12" s="131">
        <f t="shared" si="4"/>
        <v>36040</v>
      </c>
      <c r="K12" s="132">
        <v>2.774694783573807</v>
      </c>
      <c r="L12" s="134">
        <v>5</v>
      </c>
      <c r="M12" s="131">
        <f t="shared" si="5"/>
        <v>39644</v>
      </c>
      <c r="N12" s="170">
        <v>12.612249016244576</v>
      </c>
      <c r="O12" s="135">
        <f t="shared" si="0"/>
        <v>17</v>
      </c>
      <c r="P12" s="136">
        <f t="shared" si="0"/>
        <v>156774</v>
      </c>
      <c r="Q12" s="173">
        <f t="shared" si="1"/>
        <v>10.843634786380395</v>
      </c>
      <c r="R12" s="138">
        <v>2</v>
      </c>
      <c r="S12" s="139">
        <f>(R12*100000)/U12</f>
        <v>41446</v>
      </c>
      <c r="T12" s="140"/>
      <c r="U12" s="141">
        <v>4.825556145345751</v>
      </c>
      <c r="V12" s="142">
        <v>35</v>
      </c>
      <c r="W12" s="143">
        <f>(V12*100000)/Y12</f>
        <v>317152</v>
      </c>
      <c r="X12" s="140"/>
      <c r="Y12" s="144">
        <v>11.035717889214004</v>
      </c>
    </row>
    <row r="13" spans="1:25" s="77" customFormat="1" ht="13.5" customHeight="1" thickBot="1">
      <c r="A13" s="126" t="s">
        <v>36</v>
      </c>
      <c r="B13" s="157" t="s">
        <v>37</v>
      </c>
      <c r="C13" s="169">
        <v>24</v>
      </c>
      <c r="D13" s="73">
        <v>464259.28516802524</v>
      </c>
      <c r="E13" s="129">
        <f t="shared" si="2"/>
        <v>5.169525040584572</v>
      </c>
      <c r="F13" s="133">
        <v>27</v>
      </c>
      <c r="G13" s="131">
        <f t="shared" si="3"/>
        <v>481072.8122579723</v>
      </c>
      <c r="H13" s="132">
        <v>5.612456017473176</v>
      </c>
      <c r="I13" s="133">
        <v>28</v>
      </c>
      <c r="J13" s="131">
        <f t="shared" si="4"/>
        <v>440844.230988131</v>
      </c>
      <c r="K13" s="132">
        <v>6.351449793783023</v>
      </c>
      <c r="L13" s="134">
        <v>24</v>
      </c>
      <c r="M13" s="131">
        <f t="shared" si="5"/>
        <v>477637.7074653226</v>
      </c>
      <c r="N13" s="132">
        <v>5.024728915847258</v>
      </c>
      <c r="O13" s="135">
        <f t="shared" si="0"/>
        <v>103</v>
      </c>
      <c r="P13" s="136">
        <f t="shared" si="0"/>
        <v>1863814.035879451</v>
      </c>
      <c r="Q13" s="137">
        <f t="shared" si="1"/>
        <v>5.526302410926896</v>
      </c>
      <c r="R13" s="138">
        <v>30</v>
      </c>
      <c r="S13" s="139">
        <f>(R13*100000)/U13</f>
        <v>481072.8122579724</v>
      </c>
      <c r="T13" s="140"/>
      <c r="U13" s="141">
        <v>6.236062241636861</v>
      </c>
      <c r="V13" s="142">
        <v>240</v>
      </c>
      <c r="W13" s="143">
        <f>(V13*100000)/Y13</f>
        <v>3761255.125938796</v>
      </c>
      <c r="X13" s="140"/>
      <c r="Y13" s="144">
        <v>6.380848731714173</v>
      </c>
    </row>
    <row r="14" spans="1:25" s="77" customFormat="1" ht="13.5" customHeight="1" thickBot="1">
      <c r="A14" s="174">
        <v>201</v>
      </c>
      <c r="B14" s="175" t="s">
        <v>15</v>
      </c>
      <c r="C14" s="148">
        <v>2</v>
      </c>
      <c r="D14" s="73">
        <v>35870</v>
      </c>
      <c r="E14" s="129">
        <f t="shared" si="2"/>
        <v>5.575689991636465</v>
      </c>
      <c r="F14" s="149">
        <v>5</v>
      </c>
      <c r="G14" s="131">
        <f t="shared" si="3"/>
        <v>37326</v>
      </c>
      <c r="H14" s="176">
        <v>13.395488399507046</v>
      </c>
      <c r="I14" s="149">
        <v>5</v>
      </c>
      <c r="J14" s="131">
        <f t="shared" si="4"/>
        <v>33191.5</v>
      </c>
      <c r="K14" s="177">
        <v>15.06409773586611</v>
      </c>
      <c r="L14" s="151">
        <v>12</v>
      </c>
      <c r="M14" s="131">
        <f t="shared" si="5"/>
        <v>36596</v>
      </c>
      <c r="N14" s="177">
        <v>32.790468903705325</v>
      </c>
      <c r="O14" s="135">
        <f t="shared" si="0"/>
        <v>24</v>
      </c>
      <c r="P14" s="136">
        <f t="shared" si="0"/>
        <v>142983.5</v>
      </c>
      <c r="Q14" s="178">
        <f t="shared" si="1"/>
        <v>16.785153531701212</v>
      </c>
      <c r="R14" s="159">
        <v>5</v>
      </c>
      <c r="S14" s="139">
        <f>(R14*100000)/U14</f>
        <v>37326</v>
      </c>
      <c r="T14" s="160"/>
      <c r="U14" s="161">
        <v>13.395488399507046</v>
      </c>
      <c r="V14" s="162">
        <v>41</v>
      </c>
      <c r="W14" s="143">
        <f>(V14*100000)/Y14</f>
        <v>288879</v>
      </c>
      <c r="X14" s="160"/>
      <c r="Y14" s="163">
        <v>14.192793522547502</v>
      </c>
    </row>
    <row r="15" spans="1:25" s="77" customFormat="1" ht="13.5" customHeight="1" thickBot="1">
      <c r="A15" s="17">
        <v>206</v>
      </c>
      <c r="B15" s="158" t="s">
        <v>57</v>
      </c>
      <c r="C15" s="148">
        <v>1</v>
      </c>
      <c r="D15" s="73">
        <v>412668.55686439807</v>
      </c>
      <c r="E15" s="129">
        <f t="shared" si="2"/>
        <v>0.24232522283702793</v>
      </c>
      <c r="F15" s="149">
        <v>1</v>
      </c>
      <c r="G15" s="131">
        <f t="shared" si="3"/>
        <v>428360.689708221</v>
      </c>
      <c r="H15" s="150">
        <v>0.2334481253826425</v>
      </c>
      <c r="I15" s="149">
        <v>1</v>
      </c>
      <c r="J15" s="131">
        <f t="shared" si="4"/>
        <v>388691.1678890811</v>
      </c>
      <c r="K15" s="150">
        <v>0.2572736616143964</v>
      </c>
      <c r="L15" s="151">
        <v>1</v>
      </c>
      <c r="M15" s="131">
        <f t="shared" si="5"/>
        <v>422122.0887271432</v>
      </c>
      <c r="N15" s="150">
        <v>0.2368982876530759</v>
      </c>
      <c r="O15" s="135">
        <f t="shared" si="0"/>
        <v>4</v>
      </c>
      <c r="P15" s="136">
        <f t="shared" si="0"/>
        <v>1651842.5031888434</v>
      </c>
      <c r="Q15" s="137">
        <f t="shared" si="1"/>
        <v>0.24215383683844516</v>
      </c>
      <c r="R15" s="159">
        <v>3</v>
      </c>
      <c r="S15" s="139">
        <f>(R15*100000)/U15</f>
        <v>428360.689708221</v>
      </c>
      <c r="T15" s="160"/>
      <c r="U15" s="161">
        <v>0.7003443761479275</v>
      </c>
      <c r="V15" s="162">
        <v>14</v>
      </c>
      <c r="W15" s="143">
        <f>(V15*100000)/Y15</f>
        <v>3335069.2720653326</v>
      </c>
      <c r="X15" s="160"/>
      <c r="Y15" s="163">
        <v>0.41978138557014494</v>
      </c>
    </row>
    <row r="16" spans="1:25" s="77" customFormat="1" ht="13.5" customHeight="1" thickBot="1">
      <c r="A16" s="17" t="s">
        <v>48</v>
      </c>
      <c r="B16" s="158" t="s">
        <v>49</v>
      </c>
      <c r="C16" s="148">
        <v>8</v>
      </c>
      <c r="D16" s="73">
        <v>484443.6048627075</v>
      </c>
      <c r="E16" s="129">
        <f t="shared" si="2"/>
        <v>1.6513790087635112</v>
      </c>
      <c r="F16" s="149">
        <v>17</v>
      </c>
      <c r="G16" s="131">
        <f t="shared" si="3"/>
        <v>503146.3012285396</v>
      </c>
      <c r="H16" s="150">
        <v>3.3787389390503026</v>
      </c>
      <c r="I16" s="133">
        <v>15</v>
      </c>
      <c r="J16" s="131">
        <f t="shared" si="4"/>
        <v>454668.5549881858</v>
      </c>
      <c r="K16" s="150">
        <v>3.2991065327554403</v>
      </c>
      <c r="L16" s="134">
        <v>2</v>
      </c>
      <c r="M16" s="131">
        <f t="shared" si="5"/>
        <v>495059.3332091641</v>
      </c>
      <c r="N16" s="150">
        <v>0.40399197951389676</v>
      </c>
      <c r="O16" s="135">
        <f t="shared" si="0"/>
        <v>42</v>
      </c>
      <c r="P16" s="136">
        <f t="shared" si="0"/>
        <v>1937317.7942885968</v>
      </c>
      <c r="Q16" s="137">
        <f t="shared" si="1"/>
        <v>2.1679458127014644</v>
      </c>
      <c r="R16" s="179">
        <v>12</v>
      </c>
      <c r="S16" s="139">
        <f aca="true" t="shared" si="6" ref="S16:S32">(R16*100000)/U16</f>
        <v>503146.3012285396</v>
      </c>
      <c r="T16" s="160"/>
      <c r="U16" s="161">
        <v>2.384992192270802</v>
      </c>
      <c r="V16" s="162">
        <v>88</v>
      </c>
      <c r="W16" s="143">
        <f aca="true" t="shared" si="7" ref="W16:W32">(V16*100000)/Y16</f>
        <v>3912040.9813088584</v>
      </c>
      <c r="X16" s="160"/>
      <c r="Y16" s="163">
        <v>2.2494651876207516</v>
      </c>
    </row>
    <row r="17" spans="1:25" s="77" customFormat="1" ht="13.5" customHeight="1" thickBot="1">
      <c r="A17" s="17">
        <v>252</v>
      </c>
      <c r="B17" s="158" t="s">
        <v>68</v>
      </c>
      <c r="C17" s="148">
        <v>3</v>
      </c>
      <c r="D17" s="73">
        <v>54284.333333333336</v>
      </c>
      <c r="E17" s="129">
        <f t="shared" si="2"/>
        <v>5.526456374767428</v>
      </c>
      <c r="F17" s="149">
        <v>2</v>
      </c>
      <c r="G17" s="131">
        <f t="shared" si="3"/>
        <v>56373.16666666668</v>
      </c>
      <c r="H17" s="150">
        <v>3.547787215548768</v>
      </c>
      <c r="I17" s="149">
        <v>1</v>
      </c>
      <c r="J17" s="131">
        <f t="shared" si="4"/>
        <v>50845.16666666667</v>
      </c>
      <c r="K17" s="150">
        <v>1.966755279918445</v>
      </c>
      <c r="L17" s="151">
        <v>0</v>
      </c>
      <c r="M17" s="131">
        <v>55000</v>
      </c>
      <c r="N17" s="150">
        <v>0</v>
      </c>
      <c r="O17" s="135">
        <f t="shared" si="0"/>
        <v>6</v>
      </c>
      <c r="P17" s="136">
        <f t="shared" si="0"/>
        <v>216502.6666666667</v>
      </c>
      <c r="Q17" s="137">
        <f t="shared" si="1"/>
        <v>2.771328451689586</v>
      </c>
      <c r="R17" s="159">
        <v>2</v>
      </c>
      <c r="S17" s="139">
        <f t="shared" si="6"/>
        <v>56373.16666666668</v>
      </c>
      <c r="T17" s="160"/>
      <c r="U17" s="161">
        <v>3.547787215548768</v>
      </c>
      <c r="V17" s="162">
        <v>12</v>
      </c>
      <c r="W17" s="143">
        <f t="shared" si="7"/>
        <v>438439.6666666666</v>
      </c>
      <c r="X17" s="160"/>
      <c r="Y17" s="163">
        <v>2.736978634080402</v>
      </c>
    </row>
    <row r="18" spans="1:25" s="77" customFormat="1" ht="13.5" customHeight="1" thickBot="1">
      <c r="A18" s="17">
        <v>255</v>
      </c>
      <c r="B18" s="158" t="s">
        <v>56</v>
      </c>
      <c r="C18" s="148">
        <v>0</v>
      </c>
      <c r="D18" s="180">
        <v>38846.465</v>
      </c>
      <c r="E18" s="129">
        <f t="shared" si="2"/>
        <v>0</v>
      </c>
      <c r="F18" s="149">
        <v>1</v>
      </c>
      <c r="G18" s="131">
        <f t="shared" si="3"/>
        <v>39639.25</v>
      </c>
      <c r="H18" s="150">
        <v>2.522752070233418</v>
      </c>
      <c r="I18" s="149">
        <v>0</v>
      </c>
      <c r="J18" s="131">
        <v>39500</v>
      </c>
      <c r="K18" s="150">
        <v>0</v>
      </c>
      <c r="L18" s="151">
        <v>0</v>
      </c>
      <c r="M18" s="131">
        <v>39500</v>
      </c>
      <c r="N18" s="150">
        <v>0</v>
      </c>
      <c r="O18" s="135">
        <f t="shared" si="0"/>
        <v>1</v>
      </c>
      <c r="P18" s="136">
        <f t="shared" si="0"/>
        <v>157485.715</v>
      </c>
      <c r="Q18" s="137">
        <f t="shared" si="1"/>
        <v>0.6349782264378709</v>
      </c>
      <c r="R18" s="159">
        <v>0</v>
      </c>
      <c r="S18" s="139">
        <v>39500</v>
      </c>
      <c r="T18" s="160"/>
      <c r="U18" s="161">
        <v>0</v>
      </c>
      <c r="V18" s="162">
        <v>3</v>
      </c>
      <c r="W18" s="143">
        <f t="shared" si="7"/>
        <v>308751.25</v>
      </c>
      <c r="X18" s="160"/>
      <c r="Y18" s="163">
        <v>0.9716559851984405</v>
      </c>
    </row>
    <row r="19" spans="1:25" s="77" customFormat="1" ht="13.5" customHeight="1" thickBot="1">
      <c r="A19" s="126" t="s">
        <v>33</v>
      </c>
      <c r="B19" s="157" t="s">
        <v>34</v>
      </c>
      <c r="C19" s="169">
        <v>1</v>
      </c>
      <c r="D19" s="73">
        <v>39571.71428571429</v>
      </c>
      <c r="E19" s="129">
        <f t="shared" si="2"/>
        <v>2.527057566371362</v>
      </c>
      <c r="F19" s="133">
        <v>4</v>
      </c>
      <c r="G19" s="131">
        <f t="shared" si="3"/>
        <v>41370.42857142858</v>
      </c>
      <c r="H19" s="132">
        <v>9.668741993073034</v>
      </c>
      <c r="I19" s="133">
        <v>1</v>
      </c>
      <c r="J19" s="131">
        <f aca="true" t="shared" si="8" ref="J19:J27">(I19*100000)/K19</f>
        <v>35974.28571428572</v>
      </c>
      <c r="K19" s="132">
        <v>2.7797633230084977</v>
      </c>
      <c r="L19" s="134">
        <v>3</v>
      </c>
      <c r="M19" s="131">
        <f aca="true" t="shared" si="9" ref="M19:M30">(L19*100000)/N19</f>
        <v>39571.71428571429</v>
      </c>
      <c r="N19" s="132">
        <v>7.581172699114085</v>
      </c>
      <c r="O19" s="135">
        <f t="shared" si="0"/>
        <v>9</v>
      </c>
      <c r="P19" s="136">
        <f t="shared" si="0"/>
        <v>156488.14285714287</v>
      </c>
      <c r="Q19" s="137">
        <f t="shared" si="1"/>
        <v>5.751234461396892</v>
      </c>
      <c r="R19" s="138">
        <v>1</v>
      </c>
      <c r="S19" s="139">
        <f t="shared" si="6"/>
        <v>41370.42857142858</v>
      </c>
      <c r="T19" s="140"/>
      <c r="U19" s="141">
        <v>2.4171854982682586</v>
      </c>
      <c r="V19" s="142">
        <v>18</v>
      </c>
      <c r="W19" s="143">
        <f t="shared" si="7"/>
        <v>316573.7142857143</v>
      </c>
      <c r="X19" s="140"/>
      <c r="Y19" s="144">
        <v>5.685879524335564</v>
      </c>
    </row>
    <row r="20" spans="1:25" s="77" customFormat="1" ht="13.5" customHeight="1" thickBot="1">
      <c r="A20" s="126" t="s">
        <v>46</v>
      </c>
      <c r="B20" s="157" t="s">
        <v>69</v>
      </c>
      <c r="C20" s="169">
        <v>11</v>
      </c>
      <c r="D20" s="73">
        <v>453340.397112462</v>
      </c>
      <c r="E20" s="129">
        <f t="shared" si="2"/>
        <v>2.4264327798855274</v>
      </c>
      <c r="F20" s="133">
        <v>14</v>
      </c>
      <c r="G20" s="131">
        <f t="shared" si="3"/>
        <v>470892.40544579533</v>
      </c>
      <c r="H20" s="132">
        <v>2.97307831642478</v>
      </c>
      <c r="I20" s="133">
        <v>14</v>
      </c>
      <c r="J20" s="131">
        <f t="shared" si="8"/>
        <v>425575.56484295847</v>
      </c>
      <c r="K20" s="132">
        <v>3.289662555030888</v>
      </c>
      <c r="L20" s="134">
        <v>9</v>
      </c>
      <c r="M20" s="131">
        <f t="shared" si="9"/>
        <v>462800.266160081</v>
      </c>
      <c r="N20" s="132">
        <v>1.9446834105507906</v>
      </c>
      <c r="O20" s="135">
        <f t="shared" si="0"/>
        <v>48</v>
      </c>
      <c r="P20" s="136">
        <f t="shared" si="0"/>
        <v>1812608.6335612969</v>
      </c>
      <c r="Q20" s="137">
        <f t="shared" si="1"/>
        <v>2.648117145160712</v>
      </c>
      <c r="R20" s="138">
        <v>8</v>
      </c>
      <c r="S20" s="139">
        <f t="shared" si="6"/>
        <v>470892.40544579533</v>
      </c>
      <c r="T20" s="140"/>
      <c r="U20" s="141">
        <v>1.6989018950998742</v>
      </c>
      <c r="V20" s="142">
        <v>109</v>
      </c>
      <c r="W20" s="143">
        <f t="shared" si="7"/>
        <v>3660321.283789261</v>
      </c>
      <c r="X20" s="140"/>
      <c r="Y20" s="144">
        <v>2.9778806708235277</v>
      </c>
    </row>
    <row r="21" spans="1:25" s="77" customFormat="1" ht="13.5" customHeight="1" thickBot="1">
      <c r="A21" s="171" t="s">
        <v>16</v>
      </c>
      <c r="B21" s="172" t="s">
        <v>17</v>
      </c>
      <c r="C21" s="169">
        <v>10</v>
      </c>
      <c r="D21" s="73">
        <v>62915.977473237326</v>
      </c>
      <c r="E21" s="181">
        <f t="shared" si="2"/>
        <v>15.894213841394606</v>
      </c>
      <c r="F21" s="133">
        <v>8</v>
      </c>
      <c r="G21" s="131">
        <f t="shared" si="3"/>
        <v>65368.469049716405</v>
      </c>
      <c r="H21" s="170">
        <v>12.23831629575958</v>
      </c>
      <c r="I21" s="133">
        <v>10</v>
      </c>
      <c r="J21" s="131">
        <f t="shared" si="8"/>
        <v>58990.99432027918</v>
      </c>
      <c r="K21" s="182">
        <v>16.95174003290588</v>
      </c>
      <c r="L21" s="134">
        <v>7</v>
      </c>
      <c r="M21" s="131">
        <f t="shared" si="9"/>
        <v>64176.26817091174</v>
      </c>
      <c r="N21" s="170">
        <v>10.90745878423138</v>
      </c>
      <c r="O21" s="135">
        <f t="shared" si="0"/>
        <v>35</v>
      </c>
      <c r="P21" s="136">
        <f t="shared" si="0"/>
        <v>251451.70901414464</v>
      </c>
      <c r="Q21" s="173">
        <f>O21/(P21/100000)</f>
        <v>13.919173640625836</v>
      </c>
      <c r="R21" s="138">
        <v>8</v>
      </c>
      <c r="S21" s="139">
        <f t="shared" si="6"/>
        <v>65368.469049716405</v>
      </c>
      <c r="T21" s="140"/>
      <c r="U21" s="141">
        <v>12.23831629575958</v>
      </c>
      <c r="V21" s="142">
        <v>65</v>
      </c>
      <c r="W21" s="143">
        <f t="shared" si="7"/>
        <v>507808.4011812475</v>
      </c>
      <c r="X21" s="140"/>
      <c r="Y21" s="144">
        <v>12.800103316289983</v>
      </c>
    </row>
    <row r="22" spans="1:25" s="77" customFormat="1" ht="13.5" customHeight="1" thickBot="1">
      <c r="A22" s="126">
        <v>268</v>
      </c>
      <c r="B22" s="157" t="s">
        <v>28</v>
      </c>
      <c r="C22" s="169">
        <v>1</v>
      </c>
      <c r="D22" s="73">
        <v>60925.8932472424</v>
      </c>
      <c r="E22" s="129">
        <f t="shared" si="2"/>
        <v>1.6413382663786575</v>
      </c>
      <c r="F22" s="133">
        <v>7</v>
      </c>
      <c r="G22" s="131">
        <f t="shared" si="3"/>
        <v>63353.36314231908</v>
      </c>
      <c r="H22" s="170">
        <v>11.049137177256036</v>
      </c>
      <c r="I22" s="133">
        <v>6</v>
      </c>
      <c r="J22" s="131">
        <f t="shared" si="8"/>
        <v>56912.34234597794</v>
      </c>
      <c r="K22" s="170">
        <v>10.54252865490086</v>
      </c>
      <c r="L22" s="134">
        <v>6</v>
      </c>
      <c r="M22" s="131">
        <f t="shared" si="9"/>
        <v>61964.8932472424</v>
      </c>
      <c r="N22" s="132">
        <v>9.682902181497772</v>
      </c>
      <c r="O22" s="135">
        <f t="shared" si="0"/>
        <v>20</v>
      </c>
      <c r="P22" s="136">
        <f t="shared" si="0"/>
        <v>243156.49198278182</v>
      </c>
      <c r="Q22" s="137">
        <f aca="true" t="shared" si="10" ref="Q22:Q30">O22/(P22/100000)</f>
        <v>8.225155675225082</v>
      </c>
      <c r="R22" s="138">
        <v>3</v>
      </c>
      <c r="S22" s="139">
        <f t="shared" si="6"/>
        <v>63353.363142319075</v>
      </c>
      <c r="T22" s="140"/>
      <c r="U22" s="141">
        <v>4.735344504538301</v>
      </c>
      <c r="V22" s="142">
        <v>51</v>
      </c>
      <c r="W22" s="143">
        <f t="shared" si="7"/>
        <v>491167.923755717</v>
      </c>
      <c r="X22" s="140"/>
      <c r="Y22" s="144">
        <v>10.38341421199258</v>
      </c>
    </row>
    <row r="23" spans="1:25" s="77" customFormat="1" ht="13.5" customHeight="1" thickBot="1">
      <c r="A23" s="17">
        <v>484</v>
      </c>
      <c r="B23" s="158" t="s">
        <v>40</v>
      </c>
      <c r="C23" s="148">
        <v>8</v>
      </c>
      <c r="D23" s="73">
        <v>159933.43833823185</v>
      </c>
      <c r="E23" s="129">
        <f t="shared" si="2"/>
        <v>5.002080917613594</v>
      </c>
      <c r="F23" s="149">
        <v>8</v>
      </c>
      <c r="G23" s="131">
        <f t="shared" si="3"/>
        <v>166128.83968562185</v>
      </c>
      <c r="H23" s="150">
        <v>4.815539562630429</v>
      </c>
      <c r="I23" s="149">
        <v>9</v>
      </c>
      <c r="J23" s="131">
        <f t="shared" si="8"/>
        <v>150003.28781736494</v>
      </c>
      <c r="K23" s="150">
        <v>5.9998684901879376</v>
      </c>
      <c r="L23" s="151">
        <v>5</v>
      </c>
      <c r="M23" s="131">
        <f t="shared" si="9"/>
        <v>163381.43833823185</v>
      </c>
      <c r="N23" s="150">
        <v>3.06032316207733</v>
      </c>
      <c r="O23" s="135">
        <f t="shared" si="0"/>
        <v>30</v>
      </c>
      <c r="P23" s="136">
        <f t="shared" si="0"/>
        <v>639447.0041794505</v>
      </c>
      <c r="Q23" s="137">
        <f t="shared" si="10"/>
        <v>4.69155376503742</v>
      </c>
      <c r="R23" s="159">
        <v>5</v>
      </c>
      <c r="S23" s="139">
        <f t="shared" si="6"/>
        <v>166128.83968562185</v>
      </c>
      <c r="T23" s="160"/>
      <c r="U23" s="161">
        <v>3.0097122266440177</v>
      </c>
      <c r="V23" s="162">
        <v>74</v>
      </c>
      <c r="W23" s="143">
        <f t="shared" si="7"/>
        <v>1291284.8110536805</v>
      </c>
      <c r="X23" s="160"/>
      <c r="Y23" s="163">
        <v>5.730726433591087</v>
      </c>
    </row>
    <row r="24" spans="1:25" s="77" customFormat="1" ht="13.5" customHeight="1" thickBot="1">
      <c r="A24" s="171">
        <v>485</v>
      </c>
      <c r="B24" s="172" t="s">
        <v>18</v>
      </c>
      <c r="C24" s="169">
        <v>11</v>
      </c>
      <c r="D24" s="73">
        <v>78895.58279121685</v>
      </c>
      <c r="E24" s="164">
        <f t="shared" si="2"/>
        <v>13.942478920663463</v>
      </c>
      <c r="F24" s="133">
        <v>12</v>
      </c>
      <c r="G24" s="131">
        <f t="shared" si="3"/>
        <v>81894.86721784464</v>
      </c>
      <c r="H24" s="170">
        <v>14.652932970853191</v>
      </c>
      <c r="I24" s="133">
        <v>12</v>
      </c>
      <c r="J24" s="131">
        <f t="shared" si="8"/>
        <v>74196.36528931263</v>
      </c>
      <c r="K24" s="182">
        <v>16.17329899275875</v>
      </c>
      <c r="L24" s="134">
        <v>7</v>
      </c>
      <c r="M24" s="131">
        <f t="shared" si="9"/>
        <v>80824.06279121686</v>
      </c>
      <c r="N24" s="132">
        <v>8.660787095152918</v>
      </c>
      <c r="O24" s="135">
        <f t="shared" si="0"/>
        <v>42</v>
      </c>
      <c r="P24" s="136">
        <f t="shared" si="0"/>
        <v>315810.878089591</v>
      </c>
      <c r="Q24" s="173">
        <f t="shared" si="10"/>
        <v>13.299098578892272</v>
      </c>
      <c r="R24" s="138">
        <v>9</v>
      </c>
      <c r="S24" s="139">
        <f t="shared" si="6"/>
        <v>81894.86721784464</v>
      </c>
      <c r="T24" s="140"/>
      <c r="U24" s="141">
        <v>10.989699728139893</v>
      </c>
      <c r="V24" s="142">
        <v>88</v>
      </c>
      <c r="W24" s="143">
        <f t="shared" si="7"/>
        <v>637620.3250324375</v>
      </c>
      <c r="X24" s="140"/>
      <c r="Y24" s="144">
        <v>13.801316637063476</v>
      </c>
    </row>
    <row r="25" spans="1:25" s="77" customFormat="1" ht="13.5" customHeight="1" thickBot="1">
      <c r="A25" s="171" t="s">
        <v>21</v>
      </c>
      <c r="B25" s="172" t="s">
        <v>22</v>
      </c>
      <c r="C25" s="169">
        <v>8</v>
      </c>
      <c r="D25" s="73">
        <v>72478.41552197802</v>
      </c>
      <c r="E25" s="164">
        <f t="shared" si="2"/>
        <v>11.037768889379372</v>
      </c>
      <c r="F25" s="133">
        <v>7</v>
      </c>
      <c r="G25" s="131">
        <f t="shared" si="3"/>
        <v>75418.94489885114</v>
      </c>
      <c r="H25" s="132">
        <v>9.281487575022586</v>
      </c>
      <c r="I25" s="133">
        <v>11</v>
      </c>
      <c r="J25" s="131">
        <f t="shared" si="8"/>
        <v>67329.04907592406</v>
      </c>
      <c r="K25" s="182">
        <v>16.337673190060617</v>
      </c>
      <c r="L25" s="134">
        <v>10</v>
      </c>
      <c r="M25" s="131">
        <f t="shared" si="9"/>
        <v>73693.41552197802</v>
      </c>
      <c r="N25" s="170">
        <v>13.569733373285759</v>
      </c>
      <c r="O25" s="135">
        <f t="shared" si="0"/>
        <v>36</v>
      </c>
      <c r="P25" s="136">
        <f t="shared" si="0"/>
        <v>288919.8250187313</v>
      </c>
      <c r="Q25" s="173">
        <f t="shared" si="10"/>
        <v>12.460204140600611</v>
      </c>
      <c r="R25" s="138">
        <v>7</v>
      </c>
      <c r="S25" s="139">
        <f t="shared" si="6"/>
        <v>75418.94489885114</v>
      </c>
      <c r="T25" s="140"/>
      <c r="U25" s="141">
        <v>9.281487575022586</v>
      </c>
      <c r="V25" s="142">
        <v>94</v>
      </c>
      <c r="W25" s="143">
        <f t="shared" si="7"/>
        <v>583720.7087912087</v>
      </c>
      <c r="X25" s="140"/>
      <c r="Y25" s="144">
        <v>16.103591766456052</v>
      </c>
    </row>
    <row r="26" spans="1:25" s="77" customFormat="1" ht="13.5" customHeight="1" thickBot="1">
      <c r="A26" s="183">
        <v>489</v>
      </c>
      <c r="B26" s="184" t="s">
        <v>12</v>
      </c>
      <c r="C26" s="169">
        <v>2</v>
      </c>
      <c r="D26" s="73">
        <v>8367.129629629631</v>
      </c>
      <c r="E26" s="181">
        <f t="shared" si="2"/>
        <v>23.903059812980686</v>
      </c>
      <c r="F26" s="133">
        <v>2</v>
      </c>
      <c r="G26" s="131">
        <f t="shared" si="3"/>
        <v>8747.453703703704</v>
      </c>
      <c r="H26" s="182">
        <v>22.863796342851092</v>
      </c>
      <c r="I26" s="133">
        <v>1</v>
      </c>
      <c r="J26" s="131">
        <f t="shared" si="8"/>
        <v>7606.481481481482</v>
      </c>
      <c r="K26" s="170">
        <v>13.146682897139378</v>
      </c>
      <c r="L26" s="134">
        <v>1</v>
      </c>
      <c r="M26" s="131">
        <f t="shared" si="9"/>
        <v>8367.129629629631</v>
      </c>
      <c r="N26" s="170">
        <v>11.951529906490343</v>
      </c>
      <c r="O26" s="135">
        <f t="shared" si="0"/>
        <v>6</v>
      </c>
      <c r="P26" s="136">
        <f t="shared" si="0"/>
        <v>33088.19444444445</v>
      </c>
      <c r="Q26" s="178">
        <f t="shared" si="10"/>
        <v>18.13335572019224</v>
      </c>
      <c r="R26" s="138">
        <v>4</v>
      </c>
      <c r="S26" s="139">
        <f t="shared" si="6"/>
        <v>8747.453703703704</v>
      </c>
      <c r="T26" s="140"/>
      <c r="U26" s="141">
        <v>45.727592685702184</v>
      </c>
      <c r="V26" s="142">
        <v>19</v>
      </c>
      <c r="W26" s="143">
        <f t="shared" si="7"/>
        <v>66937.03703703705</v>
      </c>
      <c r="X26" s="140"/>
      <c r="Y26" s="144">
        <v>28.384883527914564</v>
      </c>
    </row>
    <row r="27" spans="1:25" s="77" customFormat="1" ht="13.5" customHeight="1" thickBot="1">
      <c r="A27" s="17">
        <v>490</v>
      </c>
      <c r="B27" s="158" t="s">
        <v>24</v>
      </c>
      <c r="C27" s="148">
        <v>9</v>
      </c>
      <c r="D27" s="73">
        <v>103231.3956140351</v>
      </c>
      <c r="E27" s="129">
        <f t="shared" si="2"/>
        <v>8.71827794874487</v>
      </c>
      <c r="F27" s="149">
        <v>10</v>
      </c>
      <c r="G27" s="131">
        <f t="shared" si="3"/>
        <v>107264.97061403509</v>
      </c>
      <c r="H27" s="150">
        <v>9.32270800313961</v>
      </c>
      <c r="I27" s="149">
        <v>6</v>
      </c>
      <c r="J27" s="131">
        <f t="shared" si="8"/>
        <v>96390.1403508772</v>
      </c>
      <c r="K27" s="150">
        <v>6.224703043442966</v>
      </c>
      <c r="L27" s="151">
        <v>12</v>
      </c>
      <c r="M27" s="131">
        <f t="shared" si="9"/>
        <v>105628.68728070176</v>
      </c>
      <c r="N27" s="176">
        <v>11.360550158226179</v>
      </c>
      <c r="O27" s="135">
        <f t="shared" si="0"/>
        <v>37</v>
      </c>
      <c r="P27" s="136">
        <f t="shared" si="0"/>
        <v>412515.1938596491</v>
      </c>
      <c r="Q27" s="137">
        <f t="shared" si="10"/>
        <v>8.969366595643162</v>
      </c>
      <c r="R27" s="159">
        <v>6</v>
      </c>
      <c r="S27" s="139">
        <f t="shared" si="6"/>
        <v>107264.97061403508</v>
      </c>
      <c r="T27" s="160"/>
      <c r="U27" s="161">
        <v>5.593624801883767</v>
      </c>
      <c r="V27" s="162">
        <v>85</v>
      </c>
      <c r="W27" s="143">
        <f t="shared" si="7"/>
        <v>833097.537719298</v>
      </c>
      <c r="X27" s="160"/>
      <c r="Y27" s="163">
        <v>10.202886955193438</v>
      </c>
    </row>
    <row r="28" spans="1:25" s="77" customFormat="1" ht="13.5" customHeight="1" thickBot="1">
      <c r="A28" s="17">
        <v>620</v>
      </c>
      <c r="B28" s="158" t="s">
        <v>35</v>
      </c>
      <c r="C28" s="148">
        <v>2</v>
      </c>
      <c r="D28" s="73">
        <v>35258.247619047615</v>
      </c>
      <c r="E28" s="129">
        <f t="shared" si="2"/>
        <v>5.672431658003153</v>
      </c>
      <c r="F28" s="149">
        <v>5</v>
      </c>
      <c r="G28" s="131">
        <f t="shared" si="3"/>
        <v>36860.89523809523</v>
      </c>
      <c r="H28" s="176">
        <v>13.564510486529281</v>
      </c>
      <c r="I28" s="149">
        <v>0</v>
      </c>
      <c r="J28" s="131">
        <v>34000</v>
      </c>
      <c r="K28" s="150">
        <v>0</v>
      </c>
      <c r="L28" s="151">
        <v>1</v>
      </c>
      <c r="M28" s="131">
        <f t="shared" si="9"/>
        <v>35258.247619047615</v>
      </c>
      <c r="N28" s="150">
        <v>2.8362158290015764</v>
      </c>
      <c r="O28" s="135">
        <f t="shared" si="0"/>
        <v>8</v>
      </c>
      <c r="P28" s="136">
        <f t="shared" si="0"/>
        <v>141377.39047619046</v>
      </c>
      <c r="Q28" s="137">
        <f t="shared" si="10"/>
        <v>5.6586134268387775</v>
      </c>
      <c r="R28" s="159">
        <v>1</v>
      </c>
      <c r="S28" s="139">
        <f t="shared" si="6"/>
        <v>36860.89523809523</v>
      </c>
      <c r="T28" s="160"/>
      <c r="U28" s="161">
        <v>2.712902097305856</v>
      </c>
      <c r="V28" s="162">
        <v>10</v>
      </c>
      <c r="W28" s="143">
        <f t="shared" si="7"/>
        <v>282065.9809523809</v>
      </c>
      <c r="X28" s="160"/>
      <c r="Y28" s="163">
        <v>3.545269786251971</v>
      </c>
    </row>
    <row r="29" spans="1:25" s="77" customFormat="1" ht="13.5" customHeight="1" thickBot="1">
      <c r="A29" s="17">
        <v>686</v>
      </c>
      <c r="B29" s="158" t="s">
        <v>25</v>
      </c>
      <c r="C29" s="148">
        <v>1</v>
      </c>
      <c r="D29" s="180">
        <v>28500</v>
      </c>
      <c r="E29" s="129">
        <f t="shared" si="2"/>
        <v>3.5087719298245617</v>
      </c>
      <c r="F29" s="149">
        <v>1</v>
      </c>
      <c r="G29" s="131">
        <f t="shared" si="3"/>
        <v>29301.877248677254</v>
      </c>
      <c r="H29" s="150">
        <v>3.4127506286142197</v>
      </c>
      <c r="I29" s="149">
        <v>5</v>
      </c>
      <c r="J29" s="131">
        <f>(I29*100000)/K29</f>
        <v>26328.899470899476</v>
      </c>
      <c r="K29" s="177">
        <v>18.990539295143524</v>
      </c>
      <c r="L29" s="151">
        <v>3</v>
      </c>
      <c r="M29" s="131">
        <f t="shared" si="9"/>
        <v>28800.646560846566</v>
      </c>
      <c r="N29" s="176">
        <v>10.416432817443727</v>
      </c>
      <c r="O29" s="135">
        <f t="shared" si="0"/>
        <v>10</v>
      </c>
      <c r="P29" s="136">
        <f t="shared" si="0"/>
        <v>112931.42328042329</v>
      </c>
      <c r="Q29" s="137">
        <f t="shared" si="10"/>
        <v>8.85493134640543</v>
      </c>
      <c r="R29" s="159">
        <v>2</v>
      </c>
      <c r="S29" s="139">
        <f t="shared" si="6"/>
        <v>29301.877248677254</v>
      </c>
      <c r="T29" s="160"/>
      <c r="U29" s="161">
        <v>6.8255012572284395</v>
      </c>
      <c r="V29" s="162">
        <v>20</v>
      </c>
      <c r="W29" s="143">
        <f t="shared" si="7"/>
        <v>227466.6010582011</v>
      </c>
      <c r="X29" s="160"/>
      <c r="Y29" s="163">
        <v>8.792499605198158</v>
      </c>
    </row>
    <row r="30" spans="1:25" s="77" customFormat="1" ht="13.5" customHeight="1" thickBot="1">
      <c r="A30" s="17">
        <v>687</v>
      </c>
      <c r="B30" s="158" t="s">
        <v>43</v>
      </c>
      <c r="C30" s="185">
        <v>1</v>
      </c>
      <c r="D30" s="186">
        <v>42165.77324561403</v>
      </c>
      <c r="E30" s="187">
        <f t="shared" si="2"/>
        <v>2.371591750909056</v>
      </c>
      <c r="F30" s="188">
        <v>1</v>
      </c>
      <c r="G30" s="189">
        <f t="shared" si="3"/>
        <v>43760.297866826164</v>
      </c>
      <c r="H30" s="190">
        <v>2.285176401319884</v>
      </c>
      <c r="I30" s="188">
        <v>2</v>
      </c>
      <c r="J30" s="189">
        <f>(I30*100000)/K30</f>
        <v>39645.12400318979</v>
      </c>
      <c r="K30" s="190">
        <v>5.044756575459527</v>
      </c>
      <c r="L30" s="191">
        <v>1</v>
      </c>
      <c r="M30" s="189">
        <f t="shared" si="9"/>
        <v>43268.93114035087</v>
      </c>
      <c r="N30" s="190">
        <v>2.3111271151032433</v>
      </c>
      <c r="O30" s="192">
        <f t="shared" si="0"/>
        <v>5</v>
      </c>
      <c r="P30" s="193">
        <f t="shared" si="0"/>
        <v>168840.12625598087</v>
      </c>
      <c r="Q30" s="194">
        <f t="shared" si="10"/>
        <v>2.9613813439226115</v>
      </c>
      <c r="R30" s="159">
        <v>6</v>
      </c>
      <c r="S30" s="139">
        <f t="shared" si="6"/>
        <v>43760.29786682616</v>
      </c>
      <c r="T30" s="160"/>
      <c r="U30" s="161">
        <v>13.711058407919305</v>
      </c>
      <c r="V30" s="162">
        <v>15</v>
      </c>
      <c r="W30" s="143">
        <f t="shared" si="7"/>
        <v>340869.30175438593</v>
      </c>
      <c r="X30" s="160"/>
      <c r="Y30" s="163">
        <v>4.400513605302093</v>
      </c>
    </row>
    <row r="31" spans="1:25" s="77" customFormat="1" ht="1.5" customHeight="1" thickBot="1" thickTop="1">
      <c r="A31" s="195"/>
      <c r="B31" s="195"/>
      <c r="C31" s="196"/>
      <c r="D31" s="197"/>
      <c r="E31" s="198"/>
      <c r="F31" s="199"/>
      <c r="G31" s="200"/>
      <c r="H31" s="201"/>
      <c r="I31" s="199"/>
      <c r="J31" s="200"/>
      <c r="K31" s="201"/>
      <c r="L31" s="202"/>
      <c r="M31" s="200"/>
      <c r="N31" s="201"/>
      <c r="O31" s="203"/>
      <c r="P31" s="204"/>
      <c r="Q31" s="205"/>
      <c r="R31" s="206"/>
      <c r="S31" s="207"/>
      <c r="T31" s="206"/>
      <c r="U31" s="208"/>
      <c r="V31" s="209"/>
      <c r="W31" s="206"/>
      <c r="X31" s="206"/>
      <c r="Y31" s="210"/>
    </row>
    <row r="32" spans="1:25" s="67" customFormat="1" ht="15.75" thickBot="1">
      <c r="A32" s="211" t="s">
        <v>61</v>
      </c>
      <c r="B32" s="212" t="s">
        <v>71</v>
      </c>
      <c r="C32" s="213">
        <f>SUM(C5:C31)</f>
        <v>157</v>
      </c>
      <c r="D32" s="214">
        <f>SUM(D5:D31)</f>
        <v>5195395.467610859</v>
      </c>
      <c r="E32" s="215">
        <f t="shared" si="2"/>
        <v>3.0219066282589955</v>
      </c>
      <c r="F32" s="213">
        <f>SUM(F5:F31)</f>
        <v>202</v>
      </c>
      <c r="G32" s="214">
        <f>SUM(G5:G31)</f>
        <v>5387476.16823931</v>
      </c>
      <c r="H32" s="216">
        <f>F32/(G32/100000)</f>
        <v>3.7494365393363016</v>
      </c>
      <c r="I32" s="213">
        <f>SUM(I5:I31)</f>
        <v>190</v>
      </c>
      <c r="J32" s="214">
        <f>SUM(J5:J31)</f>
        <v>4900602.039662573</v>
      </c>
      <c r="K32" s="216">
        <f>I32/(J32/100000)</f>
        <v>3.8770746627098553</v>
      </c>
      <c r="L32" s="217">
        <f>SUM(L5:L31)</f>
        <v>162</v>
      </c>
      <c r="M32" s="214">
        <f>SUM(M5:M31)</f>
        <v>5320852.4922524225</v>
      </c>
      <c r="N32" s="216">
        <f>L32/(M32/100000)</f>
        <v>3.0446249024171346</v>
      </c>
      <c r="O32" s="218">
        <f>SUM(O5:O31)</f>
        <v>711</v>
      </c>
      <c r="P32" s="219">
        <f>SUM(P5:P31)</f>
        <v>20804326.16776516</v>
      </c>
      <c r="Q32" s="220">
        <f>O32/(P32/100000)</f>
        <v>3.4175584167760475</v>
      </c>
      <c r="R32" s="221">
        <v>157</v>
      </c>
      <c r="S32" s="222">
        <f t="shared" si="6"/>
        <v>5390603.994429787</v>
      </c>
      <c r="T32" s="223"/>
      <c r="U32" s="224">
        <v>2.9124751171154677</v>
      </c>
      <c r="V32" s="225">
        <v>1444</v>
      </c>
      <c r="W32" s="226">
        <f t="shared" si="7"/>
        <v>37618244.05095522</v>
      </c>
      <c r="X32" s="223"/>
      <c r="Y32" s="224">
        <v>3.8385630069390047</v>
      </c>
    </row>
    <row r="33" spans="7:25" ht="7.5" customHeight="1" thickBot="1">
      <c r="G33" s="228"/>
      <c r="H33" s="229"/>
      <c r="J33" s="228"/>
      <c r="K33" s="229"/>
      <c r="M33" s="228"/>
      <c r="N33" s="229"/>
      <c r="S33" s="228"/>
      <c r="U33" s="229"/>
      <c r="W33" s="230"/>
      <c r="Y33" s="229"/>
    </row>
    <row r="34" spans="1:25" s="108" customFormat="1" ht="17.25">
      <c r="A34" s="293" t="s">
        <v>78</v>
      </c>
      <c r="B34" s="294"/>
      <c r="C34" s="295">
        <v>38078</v>
      </c>
      <c r="D34" s="288"/>
      <c r="E34" s="289"/>
      <c r="F34" s="287">
        <v>38047</v>
      </c>
      <c r="G34" s="288"/>
      <c r="H34" s="289"/>
      <c r="I34" s="287">
        <v>38018</v>
      </c>
      <c r="J34" s="288"/>
      <c r="K34" s="289"/>
      <c r="L34" s="287">
        <v>37987</v>
      </c>
      <c r="M34" s="288"/>
      <c r="N34" s="289"/>
      <c r="O34" s="290" t="s">
        <v>76</v>
      </c>
      <c r="P34" s="291"/>
      <c r="Q34" s="292"/>
      <c r="R34" s="231" t="s">
        <v>62</v>
      </c>
      <c r="S34" s="103"/>
      <c r="T34" s="103"/>
      <c r="U34" s="232"/>
      <c r="V34" s="233" t="s">
        <v>63</v>
      </c>
      <c r="W34" s="106"/>
      <c r="X34" s="103"/>
      <c r="Y34" s="234"/>
    </row>
    <row r="35" spans="1:25" s="125" customFormat="1" ht="32.25" customHeight="1" thickBot="1">
      <c r="A35" s="110" t="s">
        <v>79</v>
      </c>
      <c r="B35" s="111" t="s">
        <v>6</v>
      </c>
      <c r="C35" s="112" t="s">
        <v>7</v>
      </c>
      <c r="D35" s="235" t="s">
        <v>8</v>
      </c>
      <c r="E35" s="114" t="s">
        <v>9</v>
      </c>
      <c r="F35" s="112" t="s">
        <v>7</v>
      </c>
      <c r="G35" s="235" t="s">
        <v>8</v>
      </c>
      <c r="H35" s="115" t="s">
        <v>9</v>
      </c>
      <c r="I35" s="112" t="s">
        <v>7</v>
      </c>
      <c r="J35" s="235" t="s">
        <v>8</v>
      </c>
      <c r="K35" s="115" t="s">
        <v>9</v>
      </c>
      <c r="L35" s="116" t="s">
        <v>7</v>
      </c>
      <c r="M35" s="235" t="s">
        <v>8</v>
      </c>
      <c r="N35" s="115" t="s">
        <v>9</v>
      </c>
      <c r="O35" s="236" t="s">
        <v>7</v>
      </c>
      <c r="P35" s="237" t="s">
        <v>8</v>
      </c>
      <c r="Q35" s="119" t="s">
        <v>9</v>
      </c>
      <c r="R35" s="120" t="s">
        <v>7</v>
      </c>
      <c r="S35" s="238" t="s">
        <v>8</v>
      </c>
      <c r="T35" s="122"/>
      <c r="U35" s="123" t="s">
        <v>9</v>
      </c>
      <c r="V35" s="124" t="s">
        <v>7</v>
      </c>
      <c r="W35" s="238" t="s">
        <v>8</v>
      </c>
      <c r="X35" s="122"/>
      <c r="Y35" s="123" t="s">
        <v>9</v>
      </c>
    </row>
    <row r="36" spans="1:25" s="77" customFormat="1" ht="13.5" customHeight="1" thickBot="1">
      <c r="A36" s="174" t="s">
        <v>10</v>
      </c>
      <c r="B36" s="175" t="s">
        <v>11</v>
      </c>
      <c r="C36" s="148">
        <v>4</v>
      </c>
      <c r="D36" s="73">
        <v>11132</v>
      </c>
      <c r="E36" s="181">
        <f>C36/(D36/100000)</f>
        <v>35.932446999640675</v>
      </c>
      <c r="F36" s="149">
        <v>2</v>
      </c>
      <c r="G36" s="131">
        <f aca="true" t="shared" si="11" ref="G36:G41">(F36*100000)/H36</f>
        <v>11638</v>
      </c>
      <c r="H36" s="181">
        <v>17.185083347654235</v>
      </c>
      <c r="I36" s="149">
        <v>5</v>
      </c>
      <c r="J36" s="131">
        <f aca="true" t="shared" si="12" ref="J36:J41">(I36*100000)/K36</f>
        <v>10120</v>
      </c>
      <c r="K36" s="177">
        <v>49.40711462450593</v>
      </c>
      <c r="L36" s="151">
        <v>3</v>
      </c>
      <c r="M36" s="131">
        <f aca="true" t="shared" si="13" ref="M36:M41">(L36*100000)/N36</f>
        <v>11132</v>
      </c>
      <c r="N36" s="177">
        <v>26.949335249730506</v>
      </c>
      <c r="O36" s="239">
        <f aca="true" t="shared" si="14" ref="O36:P41">L36+I36+F36+C36</f>
        <v>14</v>
      </c>
      <c r="P36" s="136">
        <f t="shared" si="14"/>
        <v>44022</v>
      </c>
      <c r="Q36" s="178">
        <f aca="true" t="shared" si="15" ref="Q36:Q41">O36/(P36/100000)</f>
        <v>31.802280677842898</v>
      </c>
      <c r="R36" s="240">
        <v>2</v>
      </c>
      <c r="S36" s="139">
        <f aca="true" t="shared" si="16" ref="S36:S41">(R36*100000)/U36</f>
        <v>11638</v>
      </c>
      <c r="T36" s="241"/>
      <c r="U36" s="242">
        <v>17.185083347654235</v>
      </c>
      <c r="V36" s="243">
        <v>36</v>
      </c>
      <c r="W36" s="143">
        <f aca="true" t="shared" si="17" ref="W36:W41">(V36*100000)/Y36</f>
        <v>89056</v>
      </c>
      <c r="X36" s="241"/>
      <c r="Y36" s="244">
        <v>40.42400287459576</v>
      </c>
    </row>
    <row r="37" spans="1:25" s="77" customFormat="1" ht="13.5" customHeight="1" thickBot="1">
      <c r="A37" s="245" t="s">
        <v>80</v>
      </c>
      <c r="B37" s="246" t="s">
        <v>20</v>
      </c>
      <c r="C37" s="148">
        <v>2</v>
      </c>
      <c r="D37" s="73">
        <v>31460</v>
      </c>
      <c r="E37" s="129">
        <f aca="true" t="shared" si="18" ref="E37:E45">C37/(D37/100000)</f>
        <v>6.357279084551812</v>
      </c>
      <c r="F37" s="149">
        <v>4</v>
      </c>
      <c r="G37" s="131">
        <f t="shared" si="11"/>
        <v>32710</v>
      </c>
      <c r="H37" s="164">
        <v>12.228676245796393</v>
      </c>
      <c r="I37" s="149">
        <v>3</v>
      </c>
      <c r="J37" s="131">
        <f t="shared" si="12"/>
        <v>29221.999999999996</v>
      </c>
      <c r="K37" s="176">
        <v>10.266237766066663</v>
      </c>
      <c r="L37" s="151">
        <v>7</v>
      </c>
      <c r="M37" s="131">
        <f t="shared" si="13"/>
        <v>32188</v>
      </c>
      <c r="N37" s="177">
        <v>21.747234994407854</v>
      </c>
      <c r="O37" s="239">
        <f t="shared" si="14"/>
        <v>16</v>
      </c>
      <c r="P37" s="136">
        <f t="shared" si="14"/>
        <v>125580</v>
      </c>
      <c r="Q37" s="173">
        <f t="shared" si="15"/>
        <v>12.740882306099698</v>
      </c>
      <c r="R37" s="240">
        <v>2</v>
      </c>
      <c r="S37" s="139">
        <f t="shared" si="16"/>
        <v>32710</v>
      </c>
      <c r="T37" s="241"/>
      <c r="U37" s="242">
        <v>6.114338122898197</v>
      </c>
      <c r="V37" s="243">
        <v>27</v>
      </c>
      <c r="W37" s="143">
        <f t="shared" si="17"/>
        <v>253660</v>
      </c>
      <c r="X37" s="241"/>
      <c r="Y37" s="244">
        <v>10.644169360561381</v>
      </c>
    </row>
    <row r="38" spans="1:25" s="77" customFormat="1" ht="13.5" customHeight="1" thickBot="1">
      <c r="A38" s="174" t="s">
        <v>13</v>
      </c>
      <c r="B38" s="175" t="s">
        <v>14</v>
      </c>
      <c r="C38" s="148">
        <v>14</v>
      </c>
      <c r="D38" s="73">
        <v>54214</v>
      </c>
      <c r="E38" s="181">
        <f t="shared" si="18"/>
        <v>25.823588003098834</v>
      </c>
      <c r="F38" s="149">
        <v>8</v>
      </c>
      <c r="G38" s="131">
        <f t="shared" si="11"/>
        <v>56571.00000000001</v>
      </c>
      <c r="H38" s="164">
        <v>14.141521274151065</v>
      </c>
      <c r="I38" s="149">
        <v>9</v>
      </c>
      <c r="J38" s="131">
        <f t="shared" si="12"/>
        <v>49897</v>
      </c>
      <c r="K38" s="177">
        <v>18.037156542477504</v>
      </c>
      <c r="L38" s="151">
        <v>7</v>
      </c>
      <c r="M38" s="131">
        <f t="shared" si="13"/>
        <v>54407.00000000001</v>
      </c>
      <c r="N38" s="176">
        <v>12.865991508445603</v>
      </c>
      <c r="O38" s="239">
        <f t="shared" si="14"/>
        <v>38</v>
      </c>
      <c r="P38" s="136">
        <f t="shared" si="14"/>
        <v>215089</v>
      </c>
      <c r="Q38" s="178">
        <f t="shared" si="15"/>
        <v>17.66710524480564</v>
      </c>
      <c r="R38" s="240">
        <v>7</v>
      </c>
      <c r="S38" s="139">
        <f t="shared" si="16"/>
        <v>56571</v>
      </c>
      <c r="T38" s="241"/>
      <c r="U38" s="242">
        <v>12.373831114882183</v>
      </c>
      <c r="V38" s="243">
        <v>72</v>
      </c>
      <c r="W38" s="143">
        <f t="shared" si="17"/>
        <v>434892</v>
      </c>
      <c r="X38" s="241"/>
      <c r="Y38" s="244">
        <v>16.55583455202671</v>
      </c>
    </row>
    <row r="39" spans="1:25" s="77" customFormat="1" ht="13.5" customHeight="1" thickBot="1">
      <c r="A39" s="17" t="s">
        <v>26</v>
      </c>
      <c r="B39" s="158" t="s">
        <v>27</v>
      </c>
      <c r="C39" s="148">
        <v>6</v>
      </c>
      <c r="D39" s="73">
        <v>124160</v>
      </c>
      <c r="E39" s="129">
        <f t="shared" si="18"/>
        <v>4.832474226804123</v>
      </c>
      <c r="F39" s="149">
        <v>11</v>
      </c>
      <c r="G39" s="131">
        <f t="shared" si="11"/>
        <v>128646</v>
      </c>
      <c r="H39" s="129">
        <v>8.550596209753898</v>
      </c>
      <c r="I39" s="149">
        <v>9</v>
      </c>
      <c r="J39" s="131">
        <f t="shared" si="12"/>
        <v>117890</v>
      </c>
      <c r="K39" s="150">
        <v>7.634235304097039</v>
      </c>
      <c r="L39" s="151">
        <v>16</v>
      </c>
      <c r="M39" s="131">
        <f t="shared" si="13"/>
        <v>127825</v>
      </c>
      <c r="N39" s="176">
        <v>12.51711324075885</v>
      </c>
      <c r="O39" s="239">
        <f t="shared" si="14"/>
        <v>42</v>
      </c>
      <c r="P39" s="136">
        <f t="shared" si="14"/>
        <v>498521</v>
      </c>
      <c r="Q39" s="137">
        <f t="shared" si="15"/>
        <v>8.424920916069734</v>
      </c>
      <c r="R39" s="240">
        <v>16</v>
      </c>
      <c r="S39" s="139">
        <f t="shared" si="16"/>
        <v>128645.99999999999</v>
      </c>
      <c r="T39" s="241"/>
      <c r="U39" s="242">
        <v>12.437230850551126</v>
      </c>
      <c r="V39" s="243">
        <v>105</v>
      </c>
      <c r="W39" s="143">
        <f t="shared" si="17"/>
        <v>1006014.0000000001</v>
      </c>
      <c r="X39" s="241"/>
      <c r="Y39" s="244">
        <v>10.437230495798268</v>
      </c>
    </row>
    <row r="40" spans="1:25" s="77" customFormat="1" ht="13.5" customHeight="1" thickBot="1">
      <c r="A40" s="17" t="s">
        <v>30</v>
      </c>
      <c r="B40" s="158" t="s">
        <v>31</v>
      </c>
      <c r="C40" s="148">
        <v>2</v>
      </c>
      <c r="D40" s="73">
        <v>59864</v>
      </c>
      <c r="E40" s="129">
        <f t="shared" si="18"/>
        <v>3.3409060537217696</v>
      </c>
      <c r="F40" s="149">
        <v>6</v>
      </c>
      <c r="G40" s="131">
        <f t="shared" si="11"/>
        <v>62261.99999999999</v>
      </c>
      <c r="H40" s="129">
        <v>9.636696540425943</v>
      </c>
      <c r="I40" s="149">
        <v>3</v>
      </c>
      <c r="J40" s="131">
        <f t="shared" si="12"/>
        <v>55613.99999999999</v>
      </c>
      <c r="K40" s="150">
        <v>5.394325169921244</v>
      </c>
      <c r="L40" s="151">
        <v>7</v>
      </c>
      <c r="M40" s="131">
        <f t="shared" si="13"/>
        <v>61094.99999999999</v>
      </c>
      <c r="N40" s="176">
        <v>11.457566085604387</v>
      </c>
      <c r="O40" s="239">
        <f t="shared" si="14"/>
        <v>18</v>
      </c>
      <c r="P40" s="136">
        <f t="shared" si="14"/>
        <v>238834.99999999997</v>
      </c>
      <c r="Q40" s="137">
        <f t="shared" si="15"/>
        <v>7.536583834027677</v>
      </c>
      <c r="R40" s="240">
        <v>4</v>
      </c>
      <c r="S40" s="139">
        <f t="shared" si="16"/>
        <v>62261.99999999999</v>
      </c>
      <c r="T40" s="241"/>
      <c r="U40" s="242">
        <v>6.424464360283962</v>
      </c>
      <c r="V40" s="243">
        <v>41</v>
      </c>
      <c r="W40" s="143">
        <f t="shared" si="17"/>
        <v>482465.99999999994</v>
      </c>
      <c r="X40" s="241"/>
      <c r="Y40" s="244">
        <v>8.498008149797085</v>
      </c>
    </row>
    <row r="41" spans="1:25" s="77" customFormat="1" ht="13.5" customHeight="1" thickBot="1">
      <c r="A41" s="17" t="s">
        <v>38</v>
      </c>
      <c r="B41" s="158" t="s">
        <v>70</v>
      </c>
      <c r="C41" s="185">
        <v>0</v>
      </c>
      <c r="D41" s="247">
        <v>55250</v>
      </c>
      <c r="E41" s="187">
        <f t="shared" si="18"/>
        <v>0</v>
      </c>
      <c r="F41" s="188">
        <v>7</v>
      </c>
      <c r="G41" s="189">
        <f t="shared" si="11"/>
        <v>57709.99999999999</v>
      </c>
      <c r="H41" s="248">
        <v>12.129613585167217</v>
      </c>
      <c r="I41" s="188">
        <v>2</v>
      </c>
      <c r="J41" s="189">
        <f t="shared" si="12"/>
        <v>52271.99999999999</v>
      </c>
      <c r="K41" s="190">
        <v>3.8261401897765537</v>
      </c>
      <c r="L41" s="191">
        <v>2</v>
      </c>
      <c r="M41" s="189">
        <f t="shared" si="13"/>
        <v>56730</v>
      </c>
      <c r="N41" s="190">
        <v>3.5254715318173804</v>
      </c>
      <c r="O41" s="249">
        <f t="shared" si="14"/>
        <v>11</v>
      </c>
      <c r="P41" s="193">
        <f t="shared" si="14"/>
        <v>221962</v>
      </c>
      <c r="Q41" s="194">
        <f t="shared" si="15"/>
        <v>4.955803245600598</v>
      </c>
      <c r="R41" s="240">
        <v>5</v>
      </c>
      <c r="S41" s="139">
        <f t="shared" si="16"/>
        <v>57709.99999999999</v>
      </c>
      <c r="T41" s="241"/>
      <c r="U41" s="242">
        <v>8.66400970369087</v>
      </c>
      <c r="V41" s="243">
        <v>21</v>
      </c>
      <c r="W41" s="143">
        <f t="shared" si="17"/>
        <v>448844</v>
      </c>
      <c r="X41" s="241"/>
      <c r="Y41" s="244">
        <v>4.678685690351213</v>
      </c>
    </row>
    <row r="42" spans="1:25" s="77" customFormat="1" ht="5.25" customHeight="1" hidden="1">
      <c r="A42" s="195"/>
      <c r="B42" s="195"/>
      <c r="C42" s="250"/>
      <c r="D42" s="251"/>
      <c r="E42" s="198"/>
      <c r="F42" s="199"/>
      <c r="G42" s="200"/>
      <c r="H42" s="198"/>
      <c r="I42" s="199"/>
      <c r="J42" s="200"/>
      <c r="K42" s="201"/>
      <c r="L42" s="202"/>
      <c r="M42" s="200"/>
      <c r="N42" s="201"/>
      <c r="O42" s="252"/>
      <c r="P42" s="204"/>
      <c r="Q42" s="205"/>
      <c r="R42" s="206"/>
      <c r="S42" s="207"/>
      <c r="T42" s="206"/>
      <c r="U42" s="253"/>
      <c r="V42" s="101"/>
      <c r="W42" s="206"/>
      <c r="X42" s="206"/>
      <c r="Y42" s="254"/>
    </row>
    <row r="43" spans="1:25" s="67" customFormat="1" ht="16.5" thickBot="1" thickTop="1">
      <c r="A43" s="255" t="s">
        <v>66</v>
      </c>
      <c r="B43" s="256" t="s">
        <v>72</v>
      </c>
      <c r="C43" s="213">
        <f>SUM(C36:C42)</f>
        <v>28</v>
      </c>
      <c r="D43" s="257">
        <f>SUM(D36:D42)</f>
        <v>336080</v>
      </c>
      <c r="E43" s="215">
        <f t="shared" si="18"/>
        <v>8.33134967864794</v>
      </c>
      <c r="F43" s="213">
        <v>38</v>
      </c>
      <c r="G43" s="258">
        <f>(F43*100000)/H43</f>
        <v>349537</v>
      </c>
      <c r="H43" s="259">
        <v>10.871524330757545</v>
      </c>
      <c r="I43" s="213">
        <v>31</v>
      </c>
      <c r="J43" s="258">
        <f>(I43*100000)/K43</f>
        <v>315015</v>
      </c>
      <c r="K43" s="216">
        <v>9.84080123168738</v>
      </c>
      <c r="L43" s="217">
        <v>42</v>
      </c>
      <c r="M43" s="258">
        <f>(L43*100000)/N43</f>
        <v>343377</v>
      </c>
      <c r="N43" s="260">
        <v>12.231454057784884</v>
      </c>
      <c r="O43" s="261">
        <f>SUM(O36:O42)</f>
        <v>139</v>
      </c>
      <c r="P43" s="262">
        <f>SUM(P36:P42)</f>
        <v>1344009</v>
      </c>
      <c r="Q43" s="263">
        <f>O43/(P43/100000)</f>
        <v>10.34219264900756</v>
      </c>
      <c r="R43" s="264">
        <v>36</v>
      </c>
      <c r="S43" s="222">
        <f>(R43*100000)/U43</f>
        <v>349536.99999999994</v>
      </c>
      <c r="T43" s="265"/>
      <c r="U43" s="266">
        <v>10.299338839665044</v>
      </c>
      <c r="V43" s="267">
        <v>302</v>
      </c>
      <c r="W43" s="226">
        <f>(V43*100000)/Y43</f>
        <v>2714931.9999999995</v>
      </c>
      <c r="X43" s="265"/>
      <c r="Y43" s="266">
        <v>11.123667185771136</v>
      </c>
    </row>
    <row r="44" spans="1:25" ht="4.5" customHeight="1" thickBot="1">
      <c r="A44" s="67"/>
      <c r="B44" s="67"/>
      <c r="C44" s="98"/>
      <c r="D44" s="268"/>
      <c r="E44" s="269"/>
      <c r="F44" s="98"/>
      <c r="G44" s="98"/>
      <c r="H44" s="98"/>
      <c r="I44" s="98"/>
      <c r="J44" s="98"/>
      <c r="K44" s="98"/>
      <c r="L44" s="98"/>
      <c r="M44" s="98"/>
      <c r="N44" s="98"/>
      <c r="Y44" s="229"/>
    </row>
    <row r="45" spans="1:25" s="67" customFormat="1" ht="18" thickBot="1">
      <c r="A45" s="271"/>
      <c r="B45" s="286" t="s">
        <v>65</v>
      </c>
      <c r="C45" s="272">
        <f>C43+C32</f>
        <v>185</v>
      </c>
      <c r="D45" s="273">
        <f>D43+D32</f>
        <v>5531475.467610859</v>
      </c>
      <c r="E45" s="274">
        <f t="shared" si="18"/>
        <v>3.3444964383057227</v>
      </c>
      <c r="F45" s="272">
        <f>F43+F32</f>
        <v>240</v>
      </c>
      <c r="G45" s="273">
        <f>G43+G32</f>
        <v>5737013.16823931</v>
      </c>
      <c r="H45" s="275">
        <f>F45/(G45/100000)</f>
        <v>4.183361497733079</v>
      </c>
      <c r="I45" s="272">
        <f>I43+I32</f>
        <v>221</v>
      </c>
      <c r="J45" s="273">
        <f>J43+J32</f>
        <v>5215617.039662573</v>
      </c>
      <c r="K45" s="274">
        <f>I45/(J45/100000)</f>
        <v>4.237274292176515</v>
      </c>
      <c r="L45" s="276">
        <f>L43+L32</f>
        <v>204</v>
      </c>
      <c r="M45" s="273">
        <f>M43+M32</f>
        <v>5664229.4922524225</v>
      </c>
      <c r="N45" s="277">
        <f>L45/(M45/100000)</f>
        <v>3.601548988773015</v>
      </c>
      <c r="O45" s="278">
        <f>O43+O32</f>
        <v>850</v>
      </c>
      <c r="P45" s="279">
        <f>P43+P32</f>
        <v>22148335.16776516</v>
      </c>
      <c r="Q45" s="280">
        <f>O45/(P45/100000)</f>
        <v>3.837760235979704</v>
      </c>
      <c r="S45" s="281">
        <f>S43+S32</f>
        <v>5740140.994429787</v>
      </c>
      <c r="U45" s="282"/>
      <c r="W45" s="283">
        <f>W43+W32</f>
        <v>40333176.05095522</v>
      </c>
      <c r="Y45" s="284"/>
    </row>
    <row r="46" spans="1:25" ht="13.5">
      <c r="A46"/>
      <c r="B46"/>
      <c r="C46"/>
      <c r="Y46" s="229"/>
    </row>
    <row r="47" ht="13.5">
      <c r="Y47" s="229"/>
    </row>
    <row r="48" ht="13.5">
      <c r="Y48" s="229"/>
    </row>
    <row r="49" ht="13.5">
      <c r="Y49" s="229"/>
    </row>
    <row r="50" ht="13.5">
      <c r="Y50" s="229"/>
    </row>
    <row r="51" ht="13.5">
      <c r="Y51" s="229"/>
    </row>
    <row r="52" ht="13.5">
      <c r="Y52" s="229"/>
    </row>
    <row r="53" ht="13.5">
      <c r="Y53" s="229"/>
    </row>
    <row r="54" ht="13.5">
      <c r="Y54" s="229"/>
    </row>
    <row r="55" ht="13.5">
      <c r="Y55" s="229"/>
    </row>
    <row r="56" ht="13.5">
      <c r="Y56" s="229"/>
    </row>
    <row r="57" ht="13.5">
      <c r="Y57" s="229"/>
    </row>
    <row r="58" ht="13.5">
      <c r="Y58" s="229"/>
    </row>
    <row r="59" ht="13.5">
      <c r="Y59" s="229"/>
    </row>
    <row r="60" ht="13.5">
      <c r="Y60" s="229"/>
    </row>
    <row r="61" ht="13.5">
      <c r="Y61" s="229"/>
    </row>
    <row r="62" ht="13.5">
      <c r="Y62" s="229"/>
    </row>
    <row r="63" ht="13.5">
      <c r="Y63" s="229"/>
    </row>
    <row r="64" ht="13.5">
      <c r="Y64" s="229"/>
    </row>
    <row r="65" ht="13.5">
      <c r="Y65" s="229"/>
    </row>
    <row r="66" ht="13.5">
      <c r="Y66" s="229"/>
    </row>
    <row r="67" ht="13.5">
      <c r="Y67" s="229"/>
    </row>
    <row r="68" ht="13.5">
      <c r="Y68" s="229"/>
    </row>
    <row r="69" ht="13.5">
      <c r="Y69" s="229"/>
    </row>
    <row r="70" ht="13.5">
      <c r="Y70" s="229"/>
    </row>
    <row r="71" ht="13.5">
      <c r="Y71" s="229"/>
    </row>
    <row r="72" ht="13.5">
      <c r="Y72" s="229"/>
    </row>
    <row r="73" ht="13.5">
      <c r="Y73" s="229"/>
    </row>
    <row r="74" ht="13.5">
      <c r="Y74" s="229"/>
    </row>
    <row r="75" ht="13.5">
      <c r="Y75" s="229"/>
    </row>
    <row r="76" ht="13.5">
      <c r="Y76" s="229"/>
    </row>
    <row r="77" ht="13.5">
      <c r="Y77" s="229"/>
    </row>
    <row r="78" ht="13.5">
      <c r="Y78" s="229"/>
    </row>
    <row r="79" ht="13.5">
      <c r="Y79" s="229"/>
    </row>
    <row r="80" ht="13.5">
      <c r="Y80" s="229"/>
    </row>
    <row r="81" ht="13.5">
      <c r="Y81" s="229"/>
    </row>
    <row r="82" ht="13.5">
      <c r="Y82" s="229"/>
    </row>
    <row r="83" ht="13.5">
      <c r="Y83" s="229"/>
    </row>
    <row r="84" ht="13.5">
      <c r="Y84" s="229"/>
    </row>
    <row r="85" ht="13.5">
      <c r="Y85" s="229"/>
    </row>
    <row r="86" ht="13.5">
      <c r="Y86" s="229"/>
    </row>
    <row r="87" ht="13.5">
      <c r="Y87" s="229"/>
    </row>
    <row r="88" ht="13.5">
      <c r="Y88" s="229"/>
    </row>
    <row r="89" ht="13.5">
      <c r="Y89" s="229"/>
    </row>
    <row r="90" ht="13.5">
      <c r="Y90" s="229"/>
    </row>
    <row r="91" ht="13.5">
      <c r="Y91" s="229"/>
    </row>
    <row r="92" ht="13.5">
      <c r="Y92" s="229"/>
    </row>
    <row r="93" ht="13.5">
      <c r="Y93" s="229"/>
    </row>
    <row r="94" ht="13.5">
      <c r="Y94" s="229"/>
    </row>
    <row r="95" ht="13.5">
      <c r="Y95" s="229"/>
    </row>
    <row r="96" ht="13.5">
      <c r="Y96" s="229"/>
    </row>
    <row r="97" ht="13.5">
      <c r="Y97" s="229"/>
    </row>
    <row r="98" ht="13.5">
      <c r="Y98" s="229"/>
    </row>
    <row r="99" ht="13.5">
      <c r="Y99" s="229"/>
    </row>
    <row r="100" ht="13.5">
      <c r="Y100" s="229"/>
    </row>
    <row r="101" ht="13.5">
      <c r="Y101" s="229"/>
    </row>
    <row r="102" ht="13.5">
      <c r="Y102" s="229"/>
    </row>
    <row r="103" ht="13.5">
      <c r="Y103" s="229"/>
    </row>
    <row r="104" ht="13.5">
      <c r="Y104" s="229"/>
    </row>
    <row r="105" ht="13.5">
      <c r="Y105" s="229"/>
    </row>
    <row r="106" ht="13.5">
      <c r="Y106" s="229"/>
    </row>
    <row r="107" ht="13.5">
      <c r="Y107" s="229"/>
    </row>
    <row r="108" ht="13.5">
      <c r="Y108" s="229"/>
    </row>
    <row r="109" ht="13.5">
      <c r="Y109" s="229"/>
    </row>
    <row r="110" ht="13.5">
      <c r="Y110" s="229"/>
    </row>
    <row r="111" ht="13.5">
      <c r="Y111" s="229"/>
    </row>
    <row r="112" ht="13.5">
      <c r="Y112" s="229"/>
    </row>
    <row r="113" ht="13.5">
      <c r="Y113" s="229"/>
    </row>
    <row r="114" ht="13.5">
      <c r="Y114" s="229"/>
    </row>
    <row r="115" ht="13.5">
      <c r="Y115" s="229"/>
    </row>
    <row r="116" ht="13.5">
      <c r="Y116" s="229"/>
    </row>
    <row r="117" ht="13.5">
      <c r="Y117" s="229"/>
    </row>
    <row r="118" ht="13.5">
      <c r="Y118" s="229"/>
    </row>
    <row r="119" ht="13.5">
      <c r="Y119" s="229"/>
    </row>
    <row r="120" ht="13.5">
      <c r="Y120" s="229"/>
    </row>
    <row r="121" ht="13.5">
      <c r="Y121" s="229"/>
    </row>
    <row r="122" ht="13.5">
      <c r="Y122" s="229"/>
    </row>
    <row r="123" ht="13.5">
      <c r="Y123" s="229"/>
    </row>
    <row r="124" ht="13.5">
      <c r="Y124" s="229"/>
    </row>
    <row r="125" ht="13.5">
      <c r="Y125" s="229"/>
    </row>
    <row r="126" ht="13.5">
      <c r="Y126" s="229"/>
    </row>
    <row r="127" ht="13.5">
      <c r="Y127" s="229"/>
    </row>
    <row r="128" ht="13.5">
      <c r="Y128" s="229"/>
    </row>
    <row r="129" ht="13.5">
      <c r="Y129" s="229"/>
    </row>
    <row r="130" ht="13.5">
      <c r="Y130" s="229"/>
    </row>
    <row r="131" ht="13.5">
      <c r="Y131" s="229"/>
    </row>
    <row r="132" ht="13.5">
      <c r="Y132" s="229"/>
    </row>
    <row r="133" ht="13.5">
      <c r="Y133" s="229"/>
    </row>
    <row r="134" ht="13.5">
      <c r="Y134" s="229"/>
    </row>
    <row r="135" ht="13.5">
      <c r="Y135" s="229"/>
    </row>
    <row r="136" ht="13.5">
      <c r="Y136" s="229"/>
    </row>
    <row r="137" ht="13.5">
      <c r="Y137" s="229"/>
    </row>
    <row r="138" ht="13.5">
      <c r="Y138" s="229"/>
    </row>
    <row r="139" ht="13.5">
      <c r="Y139" s="229"/>
    </row>
    <row r="140" ht="13.5">
      <c r="Y140" s="229"/>
    </row>
    <row r="141" ht="13.5">
      <c r="Y141" s="229"/>
    </row>
    <row r="142" ht="13.5">
      <c r="Y142" s="229"/>
    </row>
    <row r="143" ht="13.5">
      <c r="Y143" s="229"/>
    </row>
    <row r="144" ht="13.5">
      <c r="Y144" s="229"/>
    </row>
    <row r="145" ht="13.5">
      <c r="Y145" s="229"/>
    </row>
    <row r="146" ht="13.5">
      <c r="Y146" s="229"/>
    </row>
    <row r="147" ht="13.5">
      <c r="Y147" s="229"/>
    </row>
    <row r="148" ht="13.5">
      <c r="Y148" s="229"/>
    </row>
    <row r="149" ht="13.5">
      <c r="Y149" s="229"/>
    </row>
    <row r="150" ht="13.5">
      <c r="Y150" s="229"/>
    </row>
    <row r="151" ht="13.5">
      <c r="Y151" s="229"/>
    </row>
    <row r="152" ht="13.5">
      <c r="Y152" s="229"/>
    </row>
    <row r="153" ht="13.5">
      <c r="Y153" s="229"/>
    </row>
    <row r="154" ht="13.5">
      <c r="Y154" s="229"/>
    </row>
    <row r="155" ht="13.5">
      <c r="Y155" s="229"/>
    </row>
    <row r="156" ht="13.5">
      <c r="Y156" s="229"/>
    </row>
    <row r="157" ht="13.5">
      <c r="Y157" s="229"/>
    </row>
    <row r="158" ht="13.5">
      <c r="Y158" s="229"/>
    </row>
    <row r="159" ht="13.5">
      <c r="Y159" s="229"/>
    </row>
    <row r="160" ht="13.5">
      <c r="Y160" s="229"/>
    </row>
    <row r="161" ht="13.5">
      <c r="Y161" s="229"/>
    </row>
    <row r="162" ht="13.5">
      <c r="Y162" s="229"/>
    </row>
    <row r="163" ht="13.5">
      <c r="Y163" s="229"/>
    </row>
    <row r="164" ht="13.5">
      <c r="Y164" s="229"/>
    </row>
    <row r="165" ht="13.5">
      <c r="Y165" s="229"/>
    </row>
    <row r="166" ht="13.5">
      <c r="Y166" s="229"/>
    </row>
    <row r="167" ht="13.5">
      <c r="Y167" s="229"/>
    </row>
    <row r="168" ht="13.5">
      <c r="Y168" s="229"/>
    </row>
    <row r="169" ht="13.5">
      <c r="Y169" s="229"/>
    </row>
    <row r="170" ht="13.5">
      <c r="Y170" s="229"/>
    </row>
    <row r="171" ht="13.5">
      <c r="Y171" s="229"/>
    </row>
    <row r="172" ht="13.5">
      <c r="Y172" s="229"/>
    </row>
    <row r="173" ht="13.5">
      <c r="Y173" s="229"/>
    </row>
    <row r="174" ht="13.5">
      <c r="Y174" s="229"/>
    </row>
    <row r="175" ht="13.5">
      <c r="Y175" s="229"/>
    </row>
    <row r="176" ht="13.5">
      <c r="Y176" s="229"/>
    </row>
    <row r="177" ht="13.5">
      <c r="Y177" s="229"/>
    </row>
    <row r="178" ht="13.5">
      <c r="Y178" s="229"/>
    </row>
    <row r="179" ht="13.5">
      <c r="Y179" s="229"/>
    </row>
    <row r="180" ht="13.5">
      <c r="Y180" s="229"/>
    </row>
    <row r="181" ht="13.5">
      <c r="Y181" s="229"/>
    </row>
    <row r="182" ht="13.5">
      <c r="Y182" s="229"/>
    </row>
    <row r="183" ht="13.5">
      <c r="Y183" s="229"/>
    </row>
    <row r="184" ht="13.5">
      <c r="Y184" s="229"/>
    </row>
    <row r="185" ht="13.5">
      <c r="Y185" s="229"/>
    </row>
    <row r="186" ht="13.5">
      <c r="Y186" s="229"/>
    </row>
    <row r="187" ht="13.5">
      <c r="Y187" s="229"/>
    </row>
    <row r="188" ht="13.5">
      <c r="Y188" s="229"/>
    </row>
    <row r="189" ht="13.5">
      <c r="Y189" s="229"/>
    </row>
    <row r="190" ht="13.5">
      <c r="Y190" s="229"/>
    </row>
    <row r="191" ht="13.5">
      <c r="Y191" s="229"/>
    </row>
    <row r="192" ht="13.5">
      <c r="Y192" s="229"/>
    </row>
    <row r="193" ht="13.5">
      <c r="Y193" s="229"/>
    </row>
    <row r="194" ht="13.5">
      <c r="Y194" s="229"/>
    </row>
    <row r="195" ht="13.5">
      <c r="Y195" s="229"/>
    </row>
    <row r="196" ht="13.5">
      <c r="Y196" s="229"/>
    </row>
    <row r="197" ht="13.5">
      <c r="Y197" s="229"/>
    </row>
    <row r="198" ht="13.5">
      <c r="Y198" s="229"/>
    </row>
    <row r="199" ht="13.5">
      <c r="Y199" s="229"/>
    </row>
    <row r="200" ht="13.5">
      <c r="Y200" s="229"/>
    </row>
    <row r="201" ht="13.5">
      <c r="Y201" s="229"/>
    </row>
    <row r="202" ht="13.5">
      <c r="Y202" s="229"/>
    </row>
    <row r="203" ht="13.5">
      <c r="Y203" s="229"/>
    </row>
    <row r="204" ht="13.5">
      <c r="Y204" s="229"/>
    </row>
    <row r="205" ht="13.5">
      <c r="Y205" s="229"/>
    </row>
    <row r="206" ht="13.5">
      <c r="Y206" s="229"/>
    </row>
    <row r="207" ht="13.5">
      <c r="Y207" s="229"/>
    </row>
    <row r="208" ht="13.5">
      <c r="Y208" s="229"/>
    </row>
    <row r="209" ht="13.5">
      <c r="Y209" s="229"/>
    </row>
    <row r="210" ht="13.5">
      <c r="Y210" s="229"/>
    </row>
    <row r="211" ht="13.5">
      <c r="Y211" s="229"/>
    </row>
    <row r="212" ht="13.5">
      <c r="Y212" s="229"/>
    </row>
    <row r="213" ht="13.5">
      <c r="Y213" s="229"/>
    </row>
    <row r="214" ht="13.5">
      <c r="Y214" s="229"/>
    </row>
    <row r="215" ht="13.5">
      <c r="Y215" s="229"/>
    </row>
    <row r="216" ht="13.5">
      <c r="Y216" s="229"/>
    </row>
    <row r="217" ht="13.5">
      <c r="Y217" s="229"/>
    </row>
    <row r="218" ht="13.5">
      <c r="Y218" s="229"/>
    </row>
    <row r="219" ht="13.5">
      <c r="Y219" s="229"/>
    </row>
    <row r="220" ht="13.5">
      <c r="Y220" s="229"/>
    </row>
    <row r="221" ht="13.5">
      <c r="Y221" s="229"/>
    </row>
    <row r="222" ht="13.5">
      <c r="Y222" s="229"/>
    </row>
    <row r="223" ht="13.5">
      <c r="Y223" s="229"/>
    </row>
    <row r="224" ht="13.5">
      <c r="Y224" s="229"/>
    </row>
    <row r="225" ht="13.5">
      <c r="Y225" s="229"/>
    </row>
    <row r="226" ht="13.5">
      <c r="Y226" s="229"/>
    </row>
    <row r="227" ht="13.5">
      <c r="Y227" s="229"/>
    </row>
    <row r="228" ht="13.5">
      <c r="Y228" s="229"/>
    </row>
    <row r="229" ht="13.5">
      <c r="Y229" s="229"/>
    </row>
    <row r="230" ht="13.5">
      <c r="Y230" s="229"/>
    </row>
    <row r="231" ht="13.5">
      <c r="Y231" s="229"/>
    </row>
    <row r="232" ht="13.5">
      <c r="Y232" s="229"/>
    </row>
    <row r="233" ht="13.5">
      <c r="Y233" s="229"/>
    </row>
    <row r="234" ht="13.5">
      <c r="Y234" s="229"/>
    </row>
    <row r="235" ht="13.5">
      <c r="Y235" s="229"/>
    </row>
    <row r="236" ht="13.5">
      <c r="Y236" s="229"/>
    </row>
    <row r="237" ht="13.5">
      <c r="Y237" s="229"/>
    </row>
    <row r="238" ht="13.5">
      <c r="Y238" s="229"/>
    </row>
    <row r="239" ht="13.5">
      <c r="Y239" s="229"/>
    </row>
    <row r="240" ht="13.5">
      <c r="Y240" s="229"/>
    </row>
    <row r="241" ht="13.5">
      <c r="Y241" s="229"/>
    </row>
    <row r="242" ht="13.5">
      <c r="Y242" s="229"/>
    </row>
    <row r="243" ht="13.5">
      <c r="Y243" s="229"/>
    </row>
    <row r="244" ht="13.5">
      <c r="Y244" s="229"/>
    </row>
    <row r="245" ht="13.5">
      <c r="Y245" s="229"/>
    </row>
    <row r="246" ht="13.5">
      <c r="Y246" s="229"/>
    </row>
    <row r="247" ht="13.5">
      <c r="Y247" s="229"/>
    </row>
    <row r="248" ht="13.5">
      <c r="Y248" s="229"/>
    </row>
    <row r="249" ht="13.5">
      <c r="Y249" s="229"/>
    </row>
    <row r="250" ht="13.5">
      <c r="Y250" s="229"/>
    </row>
    <row r="251" ht="13.5">
      <c r="Y251" s="229"/>
    </row>
    <row r="252" ht="13.5">
      <c r="Y252" s="229"/>
    </row>
    <row r="253" ht="13.5">
      <c r="Y253" s="229"/>
    </row>
    <row r="254" ht="13.5">
      <c r="Y254" s="229"/>
    </row>
    <row r="255" ht="13.5">
      <c r="Y255" s="229"/>
    </row>
    <row r="256" ht="13.5">
      <c r="Y256" s="229"/>
    </row>
    <row r="257" ht="13.5">
      <c r="Y257" s="229"/>
    </row>
    <row r="258" ht="13.5">
      <c r="Y258" s="229"/>
    </row>
    <row r="259" ht="13.5">
      <c r="Y259" s="229"/>
    </row>
    <row r="260" ht="13.5">
      <c r="Y260" s="229"/>
    </row>
    <row r="261" ht="13.5">
      <c r="Y261" s="229"/>
    </row>
    <row r="262" ht="13.5">
      <c r="Y262" s="229"/>
    </row>
    <row r="263" ht="13.5">
      <c r="Y263" s="229"/>
    </row>
    <row r="264" ht="13.5">
      <c r="Y264" s="229"/>
    </row>
    <row r="265" ht="13.5">
      <c r="Y265" s="229"/>
    </row>
    <row r="266" ht="13.5">
      <c r="Y266" s="229"/>
    </row>
    <row r="267" ht="13.5">
      <c r="Y267" s="229"/>
    </row>
    <row r="268" ht="13.5">
      <c r="Y268" s="229"/>
    </row>
    <row r="269" ht="13.5">
      <c r="Y269" s="229"/>
    </row>
    <row r="270" ht="13.5">
      <c r="Y270" s="229"/>
    </row>
    <row r="271" ht="13.5">
      <c r="Y271" s="229"/>
    </row>
    <row r="272" ht="13.5">
      <c r="Y272" s="229"/>
    </row>
    <row r="273" ht="13.5">
      <c r="Y273" s="229"/>
    </row>
    <row r="274" ht="13.5">
      <c r="Y274" s="229"/>
    </row>
    <row r="275" ht="13.5">
      <c r="Y275" s="229"/>
    </row>
    <row r="276" ht="13.5">
      <c r="Y276" s="229"/>
    </row>
    <row r="277" ht="13.5">
      <c r="Y277" s="229"/>
    </row>
    <row r="278" ht="13.5">
      <c r="Y278" s="229"/>
    </row>
    <row r="279" ht="13.5">
      <c r="Y279" s="229"/>
    </row>
    <row r="280" ht="13.5">
      <c r="Y280" s="229"/>
    </row>
    <row r="281" ht="13.5">
      <c r="Y281" s="229"/>
    </row>
    <row r="282" ht="13.5">
      <c r="Y282" s="229"/>
    </row>
    <row r="283" ht="13.5">
      <c r="Y283" s="229"/>
    </row>
    <row r="284" ht="13.5">
      <c r="Y284" s="229"/>
    </row>
    <row r="285" ht="13.5">
      <c r="Y285" s="229"/>
    </row>
    <row r="286" ht="13.5">
      <c r="Y286" s="229"/>
    </row>
    <row r="287" ht="13.5">
      <c r="Y287" s="229"/>
    </row>
    <row r="288" ht="13.5">
      <c r="Y288" s="229"/>
    </row>
    <row r="289" ht="13.5">
      <c r="Y289" s="229"/>
    </row>
    <row r="290" ht="13.5">
      <c r="Y290" s="229"/>
    </row>
    <row r="291" ht="13.5">
      <c r="Y291" s="229"/>
    </row>
    <row r="292" ht="13.5">
      <c r="Y292" s="229"/>
    </row>
    <row r="293" ht="13.5">
      <c r="Y293" s="229"/>
    </row>
    <row r="294" ht="13.5">
      <c r="Y294" s="229"/>
    </row>
    <row r="295" ht="13.5">
      <c r="Y295" s="229"/>
    </row>
    <row r="296" ht="13.5">
      <c r="Y296" s="229"/>
    </row>
    <row r="297" ht="13.5">
      <c r="Y297" s="229"/>
    </row>
    <row r="298" ht="13.5">
      <c r="Y298" s="229"/>
    </row>
    <row r="299" ht="13.5">
      <c r="Y299" s="229"/>
    </row>
    <row r="300" ht="13.5">
      <c r="Y300" s="229"/>
    </row>
    <row r="301" ht="13.5">
      <c r="Y301" s="229"/>
    </row>
    <row r="302" ht="13.5">
      <c r="Y302" s="229"/>
    </row>
    <row r="303" ht="13.5">
      <c r="Y303" s="229"/>
    </row>
    <row r="304" ht="13.5">
      <c r="Y304" s="229"/>
    </row>
    <row r="305" ht="13.5">
      <c r="Y305" s="229"/>
    </row>
    <row r="306" ht="13.5">
      <c r="Y306" s="229"/>
    </row>
    <row r="307" ht="13.5">
      <c r="Y307" s="229"/>
    </row>
    <row r="308" ht="13.5">
      <c r="Y308" s="229"/>
    </row>
    <row r="309" ht="13.5">
      <c r="Y309" s="229"/>
    </row>
    <row r="310" ht="13.5">
      <c r="Y310" s="229"/>
    </row>
    <row r="311" ht="13.5">
      <c r="Y311" s="229"/>
    </row>
    <row r="312" ht="13.5">
      <c r="Y312" s="229"/>
    </row>
    <row r="313" ht="13.5">
      <c r="Y313" s="229"/>
    </row>
    <row r="314" ht="13.5">
      <c r="Y314" s="229"/>
    </row>
    <row r="315" ht="13.5">
      <c r="Y315" s="229"/>
    </row>
    <row r="316" ht="13.5">
      <c r="Y316" s="229"/>
    </row>
    <row r="317" ht="13.5">
      <c r="Y317" s="229"/>
    </row>
    <row r="318" ht="13.5">
      <c r="Y318" s="229"/>
    </row>
    <row r="319" ht="13.5">
      <c r="Y319" s="229"/>
    </row>
    <row r="320" ht="13.5">
      <c r="Y320" s="229"/>
    </row>
    <row r="321" ht="13.5">
      <c r="Y321" s="229"/>
    </row>
    <row r="322" ht="13.5">
      <c r="Y322" s="229"/>
    </row>
    <row r="323" ht="13.5">
      <c r="Y323" s="229"/>
    </row>
    <row r="324" ht="13.5">
      <c r="Y324" s="229"/>
    </row>
    <row r="325" ht="13.5">
      <c r="Y325" s="229"/>
    </row>
    <row r="326" ht="13.5">
      <c r="Y326" s="229"/>
    </row>
    <row r="327" ht="13.5">
      <c r="Y327" s="229"/>
    </row>
    <row r="328" ht="13.5">
      <c r="Y328" s="229"/>
    </row>
    <row r="329" ht="13.5">
      <c r="Y329" s="229"/>
    </row>
    <row r="330" ht="13.5">
      <c r="Y330" s="229"/>
    </row>
    <row r="331" ht="13.5">
      <c r="Y331" s="229"/>
    </row>
    <row r="332" ht="13.5">
      <c r="Y332" s="229"/>
    </row>
    <row r="333" ht="13.5">
      <c r="Y333" s="229"/>
    </row>
    <row r="334" ht="13.5">
      <c r="Y334" s="229"/>
    </row>
    <row r="335" ht="13.5">
      <c r="Y335" s="229"/>
    </row>
    <row r="336" ht="13.5">
      <c r="Y336" s="229"/>
    </row>
    <row r="337" ht="13.5">
      <c r="Y337" s="229"/>
    </row>
    <row r="338" ht="13.5">
      <c r="Y338" s="229"/>
    </row>
    <row r="339" ht="13.5">
      <c r="Y339" s="229"/>
    </row>
    <row r="340" ht="13.5">
      <c r="Y340" s="229"/>
    </row>
    <row r="341" ht="13.5">
      <c r="Y341" s="229"/>
    </row>
    <row r="342" ht="13.5">
      <c r="Y342" s="229"/>
    </row>
    <row r="343" ht="13.5">
      <c r="Y343" s="229"/>
    </row>
    <row r="344" ht="13.5">
      <c r="Y344" s="229"/>
    </row>
    <row r="345" ht="13.5">
      <c r="Y345" s="229"/>
    </row>
    <row r="346" ht="13.5">
      <c r="Y346" s="229"/>
    </row>
    <row r="347" ht="13.5">
      <c r="Y347" s="229"/>
    </row>
    <row r="348" ht="13.5">
      <c r="Y348" s="229"/>
    </row>
    <row r="349" ht="13.5">
      <c r="Y349" s="229"/>
    </row>
    <row r="350" ht="13.5">
      <c r="Y350" s="229"/>
    </row>
    <row r="351" ht="13.5">
      <c r="Y351" s="229"/>
    </row>
    <row r="352" ht="13.5">
      <c r="Y352" s="229"/>
    </row>
    <row r="353" ht="13.5">
      <c r="Y353" s="229"/>
    </row>
    <row r="354" ht="13.5">
      <c r="Y354" s="229"/>
    </row>
    <row r="355" ht="13.5">
      <c r="Y355" s="229"/>
    </row>
    <row r="356" ht="13.5">
      <c r="Y356" s="229"/>
    </row>
    <row r="357" ht="13.5">
      <c r="Y357" s="229"/>
    </row>
    <row r="358" ht="13.5">
      <c r="Y358" s="229"/>
    </row>
    <row r="359" ht="13.5">
      <c r="Y359" s="229"/>
    </row>
    <row r="360" ht="13.5">
      <c r="Y360" s="229"/>
    </row>
    <row r="361" ht="13.5">
      <c r="Y361" s="229"/>
    </row>
    <row r="362" ht="13.5">
      <c r="Y362" s="229"/>
    </row>
    <row r="363" ht="13.5">
      <c r="Y363" s="229"/>
    </row>
    <row r="364" ht="13.5">
      <c r="Y364" s="229"/>
    </row>
    <row r="365" ht="13.5">
      <c r="Y365" s="229"/>
    </row>
    <row r="366" ht="13.5">
      <c r="Y366" s="229"/>
    </row>
    <row r="367" ht="13.5">
      <c r="Y367" s="229"/>
    </row>
    <row r="368" ht="13.5">
      <c r="Y368" s="229"/>
    </row>
    <row r="369" ht="13.5">
      <c r="Y369" s="229"/>
    </row>
    <row r="370" ht="13.5">
      <c r="Y370" s="229"/>
    </row>
    <row r="371" ht="13.5">
      <c r="Y371" s="229"/>
    </row>
    <row r="372" ht="13.5">
      <c r="Y372" s="229"/>
    </row>
    <row r="373" ht="13.5">
      <c r="Y373" s="229"/>
    </row>
    <row r="374" ht="13.5">
      <c r="Y374" s="229"/>
    </row>
    <row r="375" ht="13.5">
      <c r="Y375" s="229"/>
    </row>
    <row r="376" ht="13.5">
      <c r="Y376" s="229"/>
    </row>
    <row r="377" ht="13.5">
      <c r="Y377" s="229"/>
    </row>
    <row r="378" ht="13.5">
      <c r="Y378" s="229"/>
    </row>
    <row r="379" ht="13.5">
      <c r="Y379" s="229"/>
    </row>
    <row r="380" ht="13.5">
      <c r="Y380" s="229"/>
    </row>
    <row r="381" ht="13.5">
      <c r="Y381" s="229"/>
    </row>
    <row r="382" ht="13.5">
      <c r="Y382" s="229"/>
    </row>
    <row r="383" ht="13.5">
      <c r="Y383" s="229"/>
    </row>
    <row r="384" ht="13.5">
      <c r="Y384" s="229"/>
    </row>
    <row r="385" ht="13.5">
      <c r="Y385" s="229"/>
    </row>
    <row r="386" ht="13.5">
      <c r="Y386" s="229"/>
    </row>
    <row r="387" ht="13.5">
      <c r="Y387" s="229"/>
    </row>
    <row r="388" ht="13.5">
      <c r="Y388" s="229"/>
    </row>
    <row r="389" ht="13.5">
      <c r="Y389" s="229"/>
    </row>
    <row r="390" ht="13.5">
      <c r="Y390" s="229"/>
    </row>
    <row r="391" ht="13.5">
      <c r="Y391" s="229"/>
    </row>
    <row r="392" ht="13.5">
      <c r="Y392" s="229"/>
    </row>
    <row r="393" ht="13.5">
      <c r="Y393" s="229"/>
    </row>
    <row r="394" ht="13.5">
      <c r="Y394" s="229"/>
    </row>
    <row r="395" ht="13.5">
      <c r="Y395" s="229"/>
    </row>
    <row r="396" ht="13.5">
      <c r="Y396" s="229"/>
    </row>
    <row r="397" ht="13.5">
      <c r="Y397" s="229"/>
    </row>
    <row r="398" ht="13.5">
      <c r="Y398" s="229"/>
    </row>
    <row r="399" ht="13.5">
      <c r="Y399" s="229"/>
    </row>
    <row r="400" ht="13.5">
      <c r="Y400" s="229"/>
    </row>
    <row r="401" ht="13.5">
      <c r="Y401" s="229"/>
    </row>
    <row r="402" ht="13.5">
      <c r="Y402" s="229"/>
    </row>
    <row r="403" ht="13.5">
      <c r="Y403" s="229"/>
    </row>
    <row r="404" ht="13.5">
      <c r="Y404" s="229"/>
    </row>
    <row r="405" ht="13.5">
      <c r="Y405" s="229"/>
    </row>
    <row r="406" ht="13.5">
      <c r="Y406" s="229"/>
    </row>
    <row r="407" ht="13.5">
      <c r="Y407" s="229"/>
    </row>
    <row r="408" ht="13.5">
      <c r="Y408" s="229"/>
    </row>
    <row r="409" ht="13.5">
      <c r="Y409" s="229"/>
    </row>
    <row r="410" ht="13.5">
      <c r="Y410" s="229"/>
    </row>
    <row r="411" ht="13.5">
      <c r="Y411" s="229"/>
    </row>
    <row r="412" ht="13.5">
      <c r="Y412" s="229"/>
    </row>
    <row r="413" ht="13.5">
      <c r="Y413" s="229"/>
    </row>
    <row r="414" ht="13.5">
      <c r="Y414" s="229"/>
    </row>
    <row r="415" ht="13.5">
      <c r="Y415" s="229"/>
    </row>
    <row r="416" ht="13.5">
      <c r="Y416" s="229"/>
    </row>
    <row r="417" ht="13.5">
      <c r="Y417" s="229"/>
    </row>
    <row r="418" ht="13.5">
      <c r="Y418" s="229"/>
    </row>
    <row r="419" ht="13.5">
      <c r="Y419" s="229"/>
    </row>
    <row r="420" ht="13.5">
      <c r="Y420" s="229"/>
    </row>
    <row r="421" ht="13.5">
      <c r="Y421" s="229"/>
    </row>
    <row r="422" ht="13.5">
      <c r="Y422" s="229"/>
    </row>
    <row r="423" ht="13.5">
      <c r="Y423" s="229"/>
    </row>
    <row r="424" ht="13.5">
      <c r="Y424" s="229"/>
    </row>
    <row r="425" ht="13.5">
      <c r="Y425" s="229"/>
    </row>
    <row r="426" ht="13.5">
      <c r="Y426" s="229"/>
    </row>
    <row r="427" ht="13.5">
      <c r="Y427" s="229"/>
    </row>
    <row r="428" ht="13.5">
      <c r="Y428" s="229"/>
    </row>
    <row r="429" ht="13.5">
      <c r="Y429" s="229"/>
    </row>
    <row r="430" ht="13.5">
      <c r="Y430" s="229"/>
    </row>
    <row r="431" ht="13.5">
      <c r="Y431" s="229"/>
    </row>
    <row r="432" ht="13.5">
      <c r="Y432" s="229"/>
    </row>
    <row r="433" ht="13.5">
      <c r="Y433" s="229"/>
    </row>
    <row r="434" ht="13.5">
      <c r="Y434" s="229"/>
    </row>
    <row r="435" ht="13.5">
      <c r="Y435" s="229"/>
    </row>
    <row r="436" ht="13.5">
      <c r="Y436" s="229"/>
    </row>
    <row r="437" ht="13.5">
      <c r="Y437" s="229"/>
    </row>
    <row r="438" ht="13.5">
      <c r="Y438" s="229"/>
    </row>
    <row r="439" ht="13.5">
      <c r="Y439" s="229"/>
    </row>
    <row r="440" ht="13.5">
      <c r="Y440" s="229"/>
    </row>
    <row r="441" ht="13.5">
      <c r="Y441" s="229"/>
    </row>
    <row r="442" ht="13.5">
      <c r="Y442" s="229"/>
    </row>
    <row r="443" ht="13.5">
      <c r="Y443" s="229"/>
    </row>
    <row r="444" ht="13.5">
      <c r="Y444" s="229"/>
    </row>
    <row r="445" ht="13.5">
      <c r="Y445" s="229"/>
    </row>
    <row r="446" ht="13.5">
      <c r="Y446" s="229"/>
    </row>
    <row r="447" ht="13.5">
      <c r="Y447" s="229"/>
    </row>
    <row r="448" ht="13.5">
      <c r="Y448" s="229"/>
    </row>
    <row r="449" ht="13.5">
      <c r="Y449" s="229"/>
    </row>
    <row r="450" ht="13.5">
      <c r="Y450" s="229"/>
    </row>
    <row r="451" ht="13.5">
      <c r="Y451" s="229"/>
    </row>
    <row r="452" ht="13.5">
      <c r="Y452" s="229"/>
    </row>
    <row r="453" ht="13.5">
      <c r="Y453" s="229"/>
    </row>
    <row r="454" ht="13.5">
      <c r="Y454" s="229"/>
    </row>
    <row r="455" ht="13.5">
      <c r="Y455" s="229"/>
    </row>
    <row r="456" ht="13.5">
      <c r="Y456" s="229"/>
    </row>
    <row r="457" ht="13.5">
      <c r="Y457" s="229"/>
    </row>
    <row r="458" ht="13.5">
      <c r="Y458" s="229"/>
    </row>
    <row r="459" ht="13.5">
      <c r="Y459" s="229"/>
    </row>
    <row r="460" ht="13.5">
      <c r="Y460" s="229"/>
    </row>
    <row r="461" ht="13.5">
      <c r="Y461" s="229"/>
    </row>
    <row r="462" ht="13.5">
      <c r="Y462" s="229"/>
    </row>
    <row r="463" ht="13.5">
      <c r="Y463" s="229"/>
    </row>
    <row r="464" ht="13.5">
      <c r="Y464" s="229"/>
    </row>
    <row r="465" ht="13.5">
      <c r="Y465" s="229"/>
    </row>
    <row r="466" ht="13.5">
      <c r="Y466" s="229"/>
    </row>
    <row r="467" ht="13.5">
      <c r="Y467" s="229"/>
    </row>
    <row r="468" ht="13.5">
      <c r="Y468" s="229"/>
    </row>
    <row r="469" ht="13.5">
      <c r="Y469" s="229"/>
    </row>
    <row r="470" ht="13.5">
      <c r="Y470" s="229"/>
    </row>
  </sheetData>
  <mergeCells count="12">
    <mergeCell ref="F3:H3"/>
    <mergeCell ref="I3:K3"/>
    <mergeCell ref="L3:N3"/>
    <mergeCell ref="O3:Q3"/>
    <mergeCell ref="A34:B34"/>
    <mergeCell ref="C34:E34"/>
    <mergeCell ref="F34:H34"/>
    <mergeCell ref="I34:K34"/>
    <mergeCell ref="L34:N34"/>
    <mergeCell ref="O34:Q34"/>
    <mergeCell ref="A3:B3"/>
    <mergeCell ref="C3:E3"/>
  </mergeCells>
  <printOptions horizontalCentered="1" verticalCentered="1"/>
  <pageMargins left="0.75" right="0.32" top="1.25" bottom="0.82" header="0.79" footer="0.5"/>
  <pageSetup orientation="portrait" scale="95" r:id="rId1"/>
  <headerFooter alignWithMargins="0">
    <oddHeader>&amp;R&amp;"Arial,Bold"&amp;16ATTACHMENT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4:L67"/>
  <sheetViews>
    <sheetView zoomScale="75" zoomScaleNormal="75" workbookViewId="0" topLeftCell="A1">
      <selection activeCell="A57" sqref="A57"/>
    </sheetView>
  </sheetViews>
  <sheetFormatPr defaultColWidth="9.140625" defaultRowHeight="12.75"/>
  <sheetData>
    <row r="63" ht="12" customHeight="1"/>
    <row r="64" spans="2:12" ht="12.75">
      <c r="B64" s="92">
        <v>38078</v>
      </c>
      <c r="C64" s="92">
        <v>38047</v>
      </c>
      <c r="D64" s="92">
        <v>38018</v>
      </c>
      <c r="E64" s="92">
        <v>37987</v>
      </c>
      <c r="I64" s="92">
        <v>38078</v>
      </c>
      <c r="J64" s="92">
        <v>38047</v>
      </c>
      <c r="K64" s="92">
        <v>38018</v>
      </c>
      <c r="L64" s="92">
        <v>37987</v>
      </c>
    </row>
    <row r="65" spans="1:12" ht="12.75">
      <c r="A65" t="s">
        <v>73</v>
      </c>
      <c r="B65">
        <f>'[1]Sheet3'!C6</f>
        <v>157</v>
      </c>
      <c r="C65">
        <f>'[1]Sheet3'!F6</f>
        <v>202</v>
      </c>
      <c r="D65">
        <f>'[1]Sheet3'!I6</f>
        <v>190</v>
      </c>
      <c r="E65">
        <f>'[1]Sheet3'!L6</f>
        <v>162</v>
      </c>
      <c r="H65" t="s">
        <v>73</v>
      </c>
      <c r="I65" s="91">
        <f>'[1]Sheet3'!E6</f>
        <v>3.038575116995658</v>
      </c>
      <c r="J65" s="91">
        <f>'[1]Sheet3'!H6</f>
        <v>3.7494365393363016</v>
      </c>
      <c r="K65" s="91">
        <f>'[1]Sheet3'!K6</f>
        <v>3.9041614344363715</v>
      </c>
      <c r="L65" s="91">
        <f>'[1]Sheet3'!N6</f>
        <v>3.0446249024171346</v>
      </c>
    </row>
    <row r="66" spans="1:12" ht="12.75">
      <c r="A66" t="s">
        <v>74</v>
      </c>
      <c r="B66">
        <f>'[1]Sheet3'!C7</f>
        <v>28</v>
      </c>
      <c r="C66">
        <f>'[1]Sheet3'!F7</f>
        <v>38</v>
      </c>
      <c r="D66">
        <f>'[1]Sheet3'!I7</f>
        <v>31</v>
      </c>
      <c r="E66">
        <f>'[1]Sheet3'!L7</f>
        <v>42</v>
      </c>
      <c r="H66" t="s">
        <v>74</v>
      </c>
      <c r="I66" s="91">
        <f>'[1]Sheet3'!E7</f>
        <v>8.33134967864794</v>
      </c>
      <c r="J66" s="91">
        <f>'[1]Sheet3'!H7</f>
        <v>10.871524330757545</v>
      </c>
      <c r="K66" s="91">
        <f>'[1]Sheet3'!K7</f>
        <v>9.84080123168738</v>
      </c>
      <c r="L66" s="91">
        <f>'[1]Sheet3'!N7</f>
        <v>12.231454057784884</v>
      </c>
    </row>
    <row r="67" spans="1:12" ht="12.75">
      <c r="A67" t="s">
        <v>75</v>
      </c>
      <c r="B67">
        <f>SUM(B65:B66)</f>
        <v>185</v>
      </c>
      <c r="C67">
        <f>SUM(C65:C66)</f>
        <v>240</v>
      </c>
      <c r="D67">
        <f>SUM(D65:D66)</f>
        <v>221</v>
      </c>
      <c r="E67">
        <f>SUM(E65:E66)</f>
        <v>204</v>
      </c>
      <c r="H67" t="s">
        <v>75</v>
      </c>
      <c r="I67" s="91">
        <f>'[1]Sheet3'!E9</f>
        <v>3.361817640090599</v>
      </c>
      <c r="J67" s="91">
        <f>'[1]Sheet3'!H9</f>
        <v>4.183361497733079</v>
      </c>
      <c r="K67" s="91">
        <f>'[1]Sheet3'!K9</f>
        <v>4.265077837832484</v>
      </c>
      <c r="L67" s="91">
        <f>'[1]Sheet3'!N9</f>
        <v>3.601548988773015</v>
      </c>
    </row>
  </sheetData>
  <printOptions horizontalCentered="1" verticalCentered="1"/>
  <pageMargins left="0.75" right="0.82" top="0.71" bottom="0.4" header="0.32" footer="0.24"/>
  <pageSetup fitToHeight="1" fitToWidth="1" orientation="landscape" scale="75" r:id="rId2"/>
  <headerFooter alignWithMargins="0">
    <oddHeader>&amp;R&amp;"Arial,Bold"&amp;18ATTACHMENT B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="75" zoomScaleNormal="75" workbookViewId="0" topLeftCell="A1">
      <selection activeCell="L21" sqref="L21"/>
    </sheetView>
  </sheetViews>
  <sheetFormatPr defaultColWidth="9.140625" defaultRowHeight="12.75"/>
  <cols>
    <col min="1" max="1" width="11.28125" style="0" customWidth="1"/>
    <col min="2" max="2" width="36.7109375" style="0" customWidth="1"/>
    <col min="3" max="3" width="4.57421875" style="68" customWidth="1"/>
    <col min="4" max="4" width="9.7109375" style="68" customWidth="1"/>
    <col min="5" max="5" width="0" style="68" hidden="1" customWidth="1"/>
    <col min="6" max="6" width="4.421875" style="68" customWidth="1"/>
    <col min="7" max="7" width="4.00390625" style="0" customWidth="1"/>
    <col min="8" max="8" width="7.00390625" style="69" customWidth="1"/>
    <col min="9" max="9" width="9.7109375" style="69" customWidth="1"/>
    <col min="10" max="10" width="4.140625" style="0" customWidth="1"/>
    <col min="11" max="11" width="6.28125" style="0" customWidth="1"/>
  </cols>
  <sheetData>
    <row r="1" spans="1:10" ht="22.5">
      <c r="A1" s="298" t="s">
        <v>0</v>
      </c>
      <c r="B1" s="299"/>
      <c r="C1" s="299"/>
      <c r="D1" s="299"/>
      <c r="E1" s="299"/>
      <c r="F1" s="299"/>
      <c r="G1" s="299"/>
      <c r="H1" s="299"/>
      <c r="I1" s="299"/>
      <c r="J1" s="299"/>
    </row>
    <row r="2" spans="1:10" ht="22.5">
      <c r="A2" s="300" t="s">
        <v>1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ht="9" customHeight="1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ht="21">
      <c r="A4" s="301" t="s">
        <v>2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2" customHeight="1" thickBot="1">
      <c r="A5" s="3"/>
      <c r="B5" s="4"/>
      <c r="C5" s="4"/>
      <c r="D5" s="4"/>
      <c r="E5" s="4"/>
      <c r="F5" s="4"/>
      <c r="G5" s="4"/>
      <c r="H5" s="4"/>
      <c r="I5" s="4"/>
      <c r="J5" s="4"/>
    </row>
    <row r="6" spans="1:10" ht="15.75" thickBot="1">
      <c r="A6" s="5"/>
      <c r="B6" s="5"/>
      <c r="C6" s="6" t="s">
        <v>3</v>
      </c>
      <c r="D6" s="7"/>
      <c r="E6" s="7"/>
      <c r="F6" s="8"/>
      <c r="G6" s="9"/>
      <c r="H6" s="6" t="s">
        <v>4</v>
      </c>
      <c r="I6" s="7"/>
      <c r="J6" s="8"/>
    </row>
    <row r="7" spans="1:10" ht="28.5" customHeight="1" thickBot="1">
      <c r="A7" s="10" t="s">
        <v>5</v>
      </c>
      <c r="B7" s="10" t="s">
        <v>6</v>
      </c>
      <c r="C7" s="11" t="s">
        <v>7</v>
      </c>
      <c r="D7" s="12" t="s">
        <v>8</v>
      </c>
      <c r="E7" s="13"/>
      <c r="F7" s="14" t="s">
        <v>9</v>
      </c>
      <c r="H7" s="15" t="s">
        <v>7</v>
      </c>
      <c r="I7" s="12" t="s">
        <v>8</v>
      </c>
      <c r="J7" s="14" t="s">
        <v>9</v>
      </c>
    </row>
    <row r="8" spans="1:10" ht="12.75">
      <c r="A8" s="16" t="s">
        <v>10</v>
      </c>
      <c r="B8" s="17" t="s">
        <v>11</v>
      </c>
      <c r="C8" s="18">
        <v>14</v>
      </c>
      <c r="D8" s="18">
        <v>44022</v>
      </c>
      <c r="E8" s="19"/>
      <c r="F8" s="20">
        <v>31.802280677842898</v>
      </c>
      <c r="H8" s="21"/>
      <c r="I8" s="22"/>
      <c r="J8" s="23"/>
    </row>
    <row r="9" spans="1:10" ht="12.75">
      <c r="A9" s="24">
        <v>489</v>
      </c>
      <c r="B9" s="25" t="s">
        <v>12</v>
      </c>
      <c r="C9" s="18">
        <v>6</v>
      </c>
      <c r="D9" s="18">
        <v>33088.19444444445</v>
      </c>
      <c r="E9" s="19"/>
      <c r="F9" s="20">
        <v>18.13335572019224</v>
      </c>
      <c r="H9" s="26"/>
      <c r="I9" s="27"/>
      <c r="J9" s="28"/>
    </row>
    <row r="10" spans="1:10" ht="12.75">
      <c r="A10" s="16" t="s">
        <v>13</v>
      </c>
      <c r="B10" s="17" t="s">
        <v>14</v>
      </c>
      <c r="C10" s="18">
        <v>38</v>
      </c>
      <c r="D10" s="18">
        <v>215089</v>
      </c>
      <c r="E10" s="19"/>
      <c r="F10" s="20">
        <v>17.66710524480564</v>
      </c>
      <c r="H10" s="26"/>
      <c r="I10" s="27"/>
      <c r="J10" s="28"/>
    </row>
    <row r="11" spans="1:10" ht="12.75">
      <c r="A11" s="16">
        <v>201</v>
      </c>
      <c r="B11" s="17" t="s">
        <v>15</v>
      </c>
      <c r="C11" s="18">
        <v>24</v>
      </c>
      <c r="D11" s="18">
        <v>142983.5</v>
      </c>
      <c r="E11" s="19"/>
      <c r="F11" s="20">
        <v>16.785153531701212</v>
      </c>
      <c r="H11" s="26"/>
      <c r="I11" s="27"/>
      <c r="J11" s="28"/>
    </row>
    <row r="12" spans="1:10" ht="12.75">
      <c r="A12" s="24" t="s">
        <v>16</v>
      </c>
      <c r="B12" s="25" t="s">
        <v>17</v>
      </c>
      <c r="C12" s="18">
        <v>35</v>
      </c>
      <c r="D12" s="18">
        <v>251451.70901414464</v>
      </c>
      <c r="E12" s="19"/>
      <c r="F12" s="20">
        <v>13.919173640625836</v>
      </c>
      <c r="H12" s="29">
        <f>SUM(C8:C16)</f>
        <v>228</v>
      </c>
      <c r="I12" s="30">
        <f>SUM(D8:D16)</f>
        <v>1573719.1065669116</v>
      </c>
      <c r="J12" s="31">
        <f>H12/(I12/100000)</f>
        <v>14.48797304732386</v>
      </c>
    </row>
    <row r="13" spans="1:10" ht="12.75">
      <c r="A13" s="24">
        <v>485</v>
      </c>
      <c r="B13" s="25" t="s">
        <v>18</v>
      </c>
      <c r="C13" s="18">
        <v>42</v>
      </c>
      <c r="D13" s="18">
        <v>315810.878089591</v>
      </c>
      <c r="E13" s="19"/>
      <c r="F13" s="20">
        <v>13.299098578892272</v>
      </c>
      <c r="H13" s="32">
        <f>H12/C$45</f>
        <v>0.26823529411764707</v>
      </c>
      <c r="I13" s="33">
        <f>I12/D$45</f>
        <v>0.07105360717392939</v>
      </c>
      <c r="J13" s="34"/>
    </row>
    <row r="14" spans="1:10" ht="12.75">
      <c r="A14" s="16" t="s">
        <v>19</v>
      </c>
      <c r="B14" s="17" t="s">
        <v>20</v>
      </c>
      <c r="C14" s="18">
        <v>16</v>
      </c>
      <c r="D14" s="18">
        <v>125580</v>
      </c>
      <c r="E14" s="19"/>
      <c r="F14" s="20">
        <v>12.740882306099698</v>
      </c>
      <c r="H14" s="26"/>
      <c r="I14" s="27"/>
      <c r="J14" s="28"/>
    </row>
    <row r="15" spans="1:10" ht="12.75">
      <c r="A15" s="24" t="s">
        <v>21</v>
      </c>
      <c r="B15" s="25" t="s">
        <v>22</v>
      </c>
      <c r="C15" s="18">
        <v>36</v>
      </c>
      <c r="D15" s="18">
        <v>288919.8250187313</v>
      </c>
      <c r="E15" s="19"/>
      <c r="F15" s="20">
        <v>12.460204140600611</v>
      </c>
      <c r="H15" s="26"/>
      <c r="I15" s="27"/>
      <c r="J15" s="28"/>
    </row>
    <row r="16" spans="1:10" ht="13.5" thickBot="1">
      <c r="A16" s="35">
        <v>176</v>
      </c>
      <c r="B16" s="36" t="s">
        <v>23</v>
      </c>
      <c r="C16" s="37">
        <v>17</v>
      </c>
      <c r="D16" s="37">
        <v>156774</v>
      </c>
      <c r="E16" s="38"/>
      <c r="F16" s="39">
        <v>10.843634786380395</v>
      </c>
      <c r="H16" s="26"/>
      <c r="I16" s="27"/>
      <c r="J16" s="28"/>
    </row>
    <row r="17" spans="1:10" ht="12.75">
      <c r="A17" s="40">
        <v>490</v>
      </c>
      <c r="B17" s="40" t="s">
        <v>24</v>
      </c>
      <c r="C17" s="41">
        <v>37</v>
      </c>
      <c r="D17" s="41">
        <v>412515.1938596491</v>
      </c>
      <c r="E17" s="42"/>
      <c r="F17" s="43">
        <v>8.969366595643162</v>
      </c>
      <c r="H17" s="21"/>
      <c r="I17" s="22"/>
      <c r="J17" s="23"/>
    </row>
    <row r="18" spans="1:10" ht="12.75">
      <c r="A18" s="17">
        <v>686</v>
      </c>
      <c r="B18" s="17" t="s">
        <v>25</v>
      </c>
      <c r="C18" s="18">
        <v>10</v>
      </c>
      <c r="D18" s="18">
        <v>112931.42328042329</v>
      </c>
      <c r="E18" s="44"/>
      <c r="F18" s="45">
        <v>8.85493134640543</v>
      </c>
      <c r="H18" s="26"/>
      <c r="I18" s="27"/>
      <c r="J18" s="28"/>
    </row>
    <row r="19" spans="1:10" ht="12.75">
      <c r="A19" s="17" t="s">
        <v>26</v>
      </c>
      <c r="B19" s="17" t="s">
        <v>27</v>
      </c>
      <c r="C19" s="18">
        <v>42</v>
      </c>
      <c r="D19" s="18">
        <v>498521</v>
      </c>
      <c r="E19" s="44"/>
      <c r="F19" s="45">
        <v>8.424920916069734</v>
      </c>
      <c r="H19" s="26"/>
      <c r="I19" s="27"/>
      <c r="J19" s="28"/>
    </row>
    <row r="20" spans="1:10" ht="12.75">
      <c r="A20" s="25">
        <v>268</v>
      </c>
      <c r="B20" s="25" t="s">
        <v>28</v>
      </c>
      <c r="C20" s="18">
        <v>20</v>
      </c>
      <c r="D20" s="18">
        <v>243156.49198278182</v>
      </c>
      <c r="E20" s="44"/>
      <c r="F20" s="45">
        <v>8.225155675225082</v>
      </c>
      <c r="H20" s="26"/>
      <c r="I20" s="27"/>
      <c r="J20" s="28"/>
    </row>
    <row r="21" spans="1:10" ht="12.75">
      <c r="A21" s="25">
        <v>175</v>
      </c>
      <c r="B21" s="25" t="s">
        <v>29</v>
      </c>
      <c r="C21" s="18">
        <v>11</v>
      </c>
      <c r="D21" s="18">
        <v>144438.85</v>
      </c>
      <c r="E21" s="44"/>
      <c r="F21" s="45">
        <v>7.61567957651283</v>
      </c>
      <c r="H21" s="46">
        <f>SUM(C17:C26)</f>
        <v>265</v>
      </c>
      <c r="I21" s="47">
        <f>SUM(D17:D26)</f>
        <v>3917237.566430877</v>
      </c>
      <c r="J21" s="48">
        <f>H21/(I21/100000)</f>
        <v>6.764971373473531</v>
      </c>
    </row>
    <row r="22" spans="1:10" ht="12.75">
      <c r="A22" s="17" t="s">
        <v>30</v>
      </c>
      <c r="B22" s="17" t="s">
        <v>31</v>
      </c>
      <c r="C22" s="18">
        <v>18</v>
      </c>
      <c r="D22" s="18">
        <v>238835</v>
      </c>
      <c r="E22" s="44"/>
      <c r="F22" s="45">
        <v>7.536583834027677</v>
      </c>
      <c r="H22" s="49">
        <f>H21/C$45</f>
        <v>0.31176470588235294</v>
      </c>
      <c r="I22" s="50">
        <f>I21/D$45</f>
        <v>0.176863747850992</v>
      </c>
      <c r="J22" s="51"/>
    </row>
    <row r="23" spans="1:10" ht="12.75">
      <c r="A23" s="17">
        <v>170</v>
      </c>
      <c r="B23" s="17" t="s">
        <v>32</v>
      </c>
      <c r="C23" s="18">
        <v>7</v>
      </c>
      <c r="D23" s="18">
        <v>105160.03809523808</v>
      </c>
      <c r="E23" s="44"/>
      <c r="F23" s="45">
        <v>6.656520981535264</v>
      </c>
      <c r="H23" s="26"/>
      <c r="I23" s="27"/>
      <c r="J23" s="28"/>
    </row>
    <row r="24" spans="1:10" ht="12.75">
      <c r="A24" s="25" t="s">
        <v>33</v>
      </c>
      <c r="B24" s="25" t="s">
        <v>34</v>
      </c>
      <c r="C24" s="18">
        <v>9</v>
      </c>
      <c r="D24" s="18">
        <v>156488.14285714287</v>
      </c>
      <c r="E24" s="44"/>
      <c r="F24" s="45">
        <v>5.751234461396892</v>
      </c>
      <c r="H24" s="26"/>
      <c r="I24" s="27"/>
      <c r="J24" s="28"/>
    </row>
    <row r="25" spans="1:10" ht="12.75">
      <c r="A25" s="17">
        <v>620</v>
      </c>
      <c r="B25" s="17" t="s">
        <v>35</v>
      </c>
      <c r="C25" s="18">
        <v>8</v>
      </c>
      <c r="D25" s="18">
        <v>141377.39047619046</v>
      </c>
      <c r="E25" s="44"/>
      <c r="F25" s="45">
        <v>5.6586134268387775</v>
      </c>
      <c r="H25" s="26"/>
      <c r="I25" s="27"/>
      <c r="J25" s="28"/>
    </row>
    <row r="26" spans="1:10" ht="13.5" thickBot="1">
      <c r="A26" s="36" t="s">
        <v>36</v>
      </c>
      <c r="B26" s="36" t="s">
        <v>37</v>
      </c>
      <c r="C26" s="37">
        <v>103</v>
      </c>
      <c r="D26" s="37">
        <v>1863814.035879451</v>
      </c>
      <c r="E26" s="52"/>
      <c r="F26" s="53">
        <v>5.526302410926896</v>
      </c>
      <c r="H26" s="54"/>
      <c r="I26" s="55"/>
      <c r="J26" s="56"/>
    </row>
    <row r="27" spans="1:10" ht="12.75">
      <c r="A27" s="40" t="s">
        <v>38</v>
      </c>
      <c r="B27" s="40" t="s">
        <v>39</v>
      </c>
      <c r="C27" s="41">
        <v>11</v>
      </c>
      <c r="D27" s="41">
        <v>221962</v>
      </c>
      <c r="E27" s="57"/>
      <c r="F27" s="58">
        <v>4.955803245600598</v>
      </c>
      <c r="H27" s="21"/>
      <c r="I27" s="22"/>
      <c r="J27" s="23"/>
    </row>
    <row r="28" spans="1:10" ht="12.75">
      <c r="A28" s="17">
        <v>484</v>
      </c>
      <c r="B28" s="17" t="s">
        <v>40</v>
      </c>
      <c r="C28" s="18">
        <v>30</v>
      </c>
      <c r="D28" s="18">
        <v>639447.0041794505</v>
      </c>
      <c r="E28" s="59"/>
      <c r="F28" s="60">
        <v>4.69155376503742</v>
      </c>
      <c r="H28" s="26"/>
      <c r="I28" s="27"/>
      <c r="J28" s="28"/>
    </row>
    <row r="29" spans="1:10" ht="12.75">
      <c r="A29" s="25" t="s">
        <v>41</v>
      </c>
      <c r="B29" s="25" t="s">
        <v>42</v>
      </c>
      <c r="C29" s="18">
        <v>50</v>
      </c>
      <c r="D29" s="18">
        <v>1149601.187625831</v>
      </c>
      <c r="E29" s="59"/>
      <c r="F29" s="60">
        <v>4.349334407287849</v>
      </c>
      <c r="H29" s="26"/>
      <c r="I29" s="27"/>
      <c r="J29" s="28"/>
    </row>
    <row r="30" spans="1:10" ht="12.75">
      <c r="A30" s="17">
        <v>687</v>
      </c>
      <c r="B30" s="17" t="s">
        <v>43</v>
      </c>
      <c r="C30" s="18">
        <v>5</v>
      </c>
      <c r="D30" s="18">
        <v>168840.12625598087</v>
      </c>
      <c r="E30" s="59"/>
      <c r="F30" s="60">
        <v>2.9613813439226115</v>
      </c>
      <c r="H30" s="26"/>
      <c r="I30" s="27"/>
      <c r="J30" s="28"/>
    </row>
    <row r="31" spans="1:10" ht="12.75">
      <c r="A31" s="17">
        <v>76</v>
      </c>
      <c r="B31" s="17" t="s">
        <v>44</v>
      </c>
      <c r="C31" s="18">
        <v>32</v>
      </c>
      <c r="D31" s="18">
        <v>1127297.7393176635</v>
      </c>
      <c r="E31" s="59"/>
      <c r="F31" s="60">
        <v>2.8386466932302303</v>
      </c>
      <c r="H31" s="26"/>
      <c r="I31" s="27"/>
      <c r="J31" s="28"/>
    </row>
    <row r="32" spans="1:10" ht="12.75">
      <c r="A32" s="17">
        <v>252</v>
      </c>
      <c r="B32" s="17" t="s">
        <v>45</v>
      </c>
      <c r="C32" s="18">
        <v>6</v>
      </c>
      <c r="D32" s="18">
        <v>216502.6666666667</v>
      </c>
      <c r="E32" s="59"/>
      <c r="F32" s="60">
        <v>2.771328451689586</v>
      </c>
      <c r="H32" s="26"/>
      <c r="I32" s="27"/>
      <c r="J32" s="28"/>
    </row>
    <row r="33" spans="1:10" ht="12.75">
      <c r="A33" s="25" t="s">
        <v>46</v>
      </c>
      <c r="B33" s="25" t="s">
        <v>47</v>
      </c>
      <c r="C33" s="18">
        <v>48</v>
      </c>
      <c r="D33" s="18">
        <v>1812608.6335612969</v>
      </c>
      <c r="E33" s="59"/>
      <c r="F33" s="60">
        <v>2.648117145160712</v>
      </c>
      <c r="H33" s="61">
        <f>SUM(C27:C39)</f>
        <v>357</v>
      </c>
      <c r="I33" s="62">
        <f>SUM(D27:D39)</f>
        <v>16657378.494767377</v>
      </c>
      <c r="J33" s="63">
        <f>H33/(I33/100000)</f>
        <v>2.143194381469721</v>
      </c>
    </row>
    <row r="34" spans="1:10" ht="12.75">
      <c r="A34" s="17" t="s">
        <v>48</v>
      </c>
      <c r="B34" s="17" t="s">
        <v>49</v>
      </c>
      <c r="C34" s="18">
        <v>42</v>
      </c>
      <c r="D34" s="18">
        <v>1937317.7942885968</v>
      </c>
      <c r="E34" s="59"/>
      <c r="F34" s="60">
        <v>2.1679458127014644</v>
      </c>
      <c r="H34" s="64">
        <f>H33/C$45</f>
        <v>0.42</v>
      </c>
      <c r="I34" s="65">
        <f>I33/D$45</f>
        <v>0.7520826449750786</v>
      </c>
      <c r="J34" s="66"/>
    </row>
    <row r="35" spans="1:10" ht="12.75">
      <c r="A35" s="25" t="s">
        <v>50</v>
      </c>
      <c r="B35" s="25" t="s">
        <v>51</v>
      </c>
      <c r="C35" s="18">
        <v>74</v>
      </c>
      <c r="D35" s="18">
        <v>3604922.9093674086</v>
      </c>
      <c r="E35" s="59"/>
      <c r="F35" s="60">
        <v>2.052748473697195</v>
      </c>
      <c r="H35" s="26"/>
      <c r="I35" s="27"/>
      <c r="J35" s="28"/>
    </row>
    <row r="36" spans="1:10" ht="12.75">
      <c r="A36" s="25" t="s">
        <v>52</v>
      </c>
      <c r="B36" s="25" t="s">
        <v>53</v>
      </c>
      <c r="C36" s="18">
        <v>24</v>
      </c>
      <c r="D36" s="18">
        <v>1660567.146484471</v>
      </c>
      <c r="E36" s="59"/>
      <c r="F36" s="60">
        <v>1.4452893429097142</v>
      </c>
      <c r="H36" s="26"/>
      <c r="I36" s="27"/>
      <c r="J36" s="28"/>
    </row>
    <row r="37" spans="1:10" ht="12.75">
      <c r="A37" s="17" t="s">
        <v>54</v>
      </c>
      <c r="B37" s="17" t="s">
        <v>55</v>
      </c>
      <c r="C37" s="18">
        <v>30</v>
      </c>
      <c r="D37" s="18">
        <v>2308983.068831168</v>
      </c>
      <c r="E37" s="59"/>
      <c r="F37" s="60">
        <v>1.2992732777025653</v>
      </c>
      <c r="H37" s="26"/>
      <c r="I37" s="27"/>
      <c r="J37" s="28"/>
    </row>
    <row r="38" spans="1:10" ht="12.75">
      <c r="A38" s="17">
        <v>255</v>
      </c>
      <c r="B38" s="17" t="s">
        <v>56</v>
      </c>
      <c r="C38" s="18">
        <v>1</v>
      </c>
      <c r="D38" s="18">
        <v>157485.715</v>
      </c>
      <c r="E38" s="59"/>
      <c r="F38" s="60">
        <v>0.6349782264378709</v>
      </c>
      <c r="H38" s="26"/>
      <c r="I38" s="27"/>
      <c r="J38" s="28"/>
    </row>
    <row r="39" spans="1:10" ht="13.5" thickBot="1">
      <c r="A39" s="17">
        <v>206</v>
      </c>
      <c r="B39" s="17" t="s">
        <v>57</v>
      </c>
      <c r="C39" s="18">
        <v>4</v>
      </c>
      <c r="D39" s="18">
        <v>1651842.5031888434</v>
      </c>
      <c r="E39" s="59"/>
      <c r="F39" s="60">
        <v>0.24215383683844516</v>
      </c>
      <c r="H39" s="54"/>
      <c r="I39" s="55"/>
      <c r="J39" s="56"/>
    </row>
    <row r="40" spans="1:2" ht="15">
      <c r="A40" s="67"/>
      <c r="B40" s="67"/>
    </row>
    <row r="41" spans="1:6" ht="15">
      <c r="A41" s="70" t="s">
        <v>58</v>
      </c>
      <c r="B41" s="71"/>
      <c r="C41" s="72">
        <v>711</v>
      </c>
      <c r="D41" s="73">
        <v>20741826.16776516</v>
      </c>
      <c r="E41" s="74"/>
      <c r="F41" s="75">
        <v>3.4278563239767386</v>
      </c>
    </row>
    <row r="42" spans="1:7" ht="12.75">
      <c r="A42" s="76"/>
      <c r="B42" s="76"/>
      <c r="C42" s="77"/>
      <c r="D42" s="77"/>
      <c r="E42" s="77"/>
      <c r="F42" s="77"/>
      <c r="G42" s="78"/>
    </row>
    <row r="43" spans="1:6" ht="15">
      <c r="A43" s="79" t="s">
        <v>59</v>
      </c>
      <c r="B43" s="80"/>
      <c r="C43" s="72">
        <v>139</v>
      </c>
      <c r="D43" s="81">
        <f>D27+D22+D19+D14+D10+D8</f>
        <v>1344009</v>
      </c>
      <c r="E43" s="72"/>
      <c r="F43" s="75">
        <v>10.34219264900756</v>
      </c>
    </row>
    <row r="44" spans="1:6" ht="12.75">
      <c r="A44" s="82"/>
      <c r="C44" s="27"/>
      <c r="D44" s="83"/>
      <c r="E44" s="77"/>
      <c r="F44" s="84"/>
    </row>
    <row r="45" spans="1:9" ht="15">
      <c r="A45" s="85" t="s">
        <v>60</v>
      </c>
      <c r="B45" s="86"/>
      <c r="C45" s="87">
        <v>850</v>
      </c>
      <c r="D45" s="88">
        <f>SUM(D8:D39)</f>
        <v>22148335.167765167</v>
      </c>
      <c r="E45" s="89"/>
      <c r="F45" s="75">
        <v>3.848620591176904</v>
      </c>
      <c r="H45" s="90">
        <f>H33+H21+H12</f>
        <v>850</v>
      </c>
      <c r="I45" s="90">
        <f>I33+I21+I12</f>
        <v>22148335.167765163</v>
      </c>
    </row>
    <row r="48" ht="12" customHeight="1"/>
  </sheetData>
  <mergeCells count="3">
    <mergeCell ref="A1:J1"/>
    <mergeCell ref="A2:J2"/>
    <mergeCell ref="A4:J4"/>
  </mergeCells>
  <printOptions/>
  <pageMargins left="0.75" right="0.58" top="1" bottom="1" header="0.5" footer="0.5"/>
  <pageSetup orientation="portrait" r:id="rId2"/>
  <headerFooter alignWithMargins="0">
    <oddHeader>&amp;R&amp;"Arial,Bold"&amp;16ATTACHMENT C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MS-Word</dc:creator>
  <cp:keywords/>
  <dc:description/>
  <cp:lastModifiedBy>chaum</cp:lastModifiedBy>
  <cp:lastPrinted>2004-06-03T00:42:04Z</cp:lastPrinted>
  <dcterms:created xsi:type="dcterms:W3CDTF">2004-06-03T00:28:41Z</dcterms:created>
  <dcterms:modified xsi:type="dcterms:W3CDTF">2004-06-04T15:43:35Z</dcterms:modified>
  <cp:category/>
  <cp:version/>
  <cp:contentType/>
  <cp:contentStatus/>
</cp:coreProperties>
</file>