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pt424" sheetId="1" r:id="rId1"/>
  </sheets>
  <definedNames>
    <definedName name="_xlnm.Print_Area" localSheetId="0">'Rpt424'!$A$1:$K$63</definedName>
  </definedNames>
  <calcPr fullCalcOnLoad="1" refMode="R1C1"/>
</workbook>
</file>

<file path=xl/sharedStrings.xml><?xml version="1.0" encoding="utf-8"?>
<sst xmlns="http://schemas.openxmlformats.org/spreadsheetml/2006/main" count="152" uniqueCount="47">
  <si>
    <t>DAILY EXCEPT SATURDAY AND SUNDAY - SCHOOL DAY, NON-RACE, NON-BOWL SCHEDULES</t>
  </si>
  <si>
    <t>DX Line</t>
  </si>
  <si>
    <t>Div</t>
  </si>
  <si>
    <t>Rev Mins.</t>
  </si>
  <si>
    <t>Nonrev min</t>
  </si>
  <si>
    <t>Rev. Miles</t>
  </si>
  <si>
    <t>Nonrev miles</t>
  </si>
  <si>
    <t>AM bus</t>
  </si>
  <si>
    <t>Base bus</t>
  </si>
  <si>
    <t>PM bus</t>
  </si>
  <si>
    <t>Line</t>
  </si>
  <si>
    <t>Division</t>
  </si>
  <si>
    <t>AM Peak Buses</t>
  </si>
  <si>
    <t>Base Buses</t>
  </si>
  <si>
    <t>PM Peak Buses</t>
  </si>
  <si>
    <t>Total Hours</t>
  </si>
  <si>
    <t>Revenue Hours</t>
  </si>
  <si>
    <t>Total Miles</t>
  </si>
  <si>
    <t>Revenue Miles</t>
  </si>
  <si>
    <t>One-way Miles</t>
  </si>
  <si>
    <t>Line Name</t>
  </si>
  <si>
    <t>Los Angeles - Burbank - Sherman Oaks via Riverside Drive</t>
  </si>
  <si>
    <t>East Washington Blvd - Alondra Blvd</t>
  </si>
  <si>
    <t>Rosecrans Ave</t>
  </si>
  <si>
    <t>Artesia Blvd</t>
  </si>
  <si>
    <t>Plummer St - Coldwater Canyon Ave</t>
  </si>
  <si>
    <t>Glendale - La Cañada - Pasadena - Monrovia - Duarte</t>
  </si>
  <si>
    <t>Willowbrook - Harbor City - San Pedro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</si>
  <si>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</si>
  <si>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</si>
  <si>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</si>
  <si>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</si>
  <si>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</si>
  <si>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Monrovia - El Monte - Cerritos</t>
  </si>
  <si>
    <t>Total</t>
  </si>
  <si>
    <t xml:space="preserve"> </t>
  </si>
  <si>
    <t>TOTAL</t>
  </si>
  <si>
    <t>PULLOUTS</t>
  </si>
  <si>
    <t>AM</t>
  </si>
  <si>
    <t>PM</t>
  </si>
  <si>
    <t>Compton - operated by ATE Ryder</t>
  </si>
  <si>
    <t>Washington/Alameda - operated by Charterways TMI</t>
  </si>
  <si>
    <t>Van Nuys - operated by Charterways TMI</t>
  </si>
  <si>
    <t>SATURDAY - SCHOOL HOLIDAY, NON-RACE, NON-BOWL SCHEDULES</t>
  </si>
  <si>
    <t>SA Line</t>
  </si>
  <si>
    <t>SUNDAY - SCHOOL HOLIDAY, NON-RACE, NON-BOWL SCHEDULES</t>
  </si>
  <si>
    <t>SU 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</si>
</sst>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_);\(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aettenschweiler"/>
      <family val="0"/>
    </font>
    <font>
      <sz val="8"/>
      <name val="Arial"/>
      <family val="2"/>
    </font>
    <font>
      <sz val="9"/>
      <name val="Arial"/>
      <family val="2"/>
    </font>
    <font>
      <sz val="5.5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7.00390625" style="0" customWidth="1"/>
    <col min="2" max="2" width="7.421875" style="0" customWidth="1"/>
    <col min="3" max="5" width="7.57421875" style="0" customWidth="1"/>
    <col min="6" max="10" width="7.7109375" style="0" customWidth="1"/>
    <col min="11" max="11" width="27.8515625" style="0" customWidth="1"/>
  </cols>
  <sheetData>
    <row r="1" spans="1:20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t="s">
        <v>2</v>
      </c>
      <c r="N1" t="s">
        <v>3</v>
      </c>
      <c r="O1" s="4" t="s">
        <v>4</v>
      </c>
      <c r="P1" t="s">
        <v>5</v>
      </c>
      <c r="Q1" s="4" t="s">
        <v>6</v>
      </c>
      <c r="R1" s="5" t="s">
        <v>7</v>
      </c>
      <c r="S1" s="4" t="s">
        <v>8</v>
      </c>
      <c r="T1" s="5" t="s">
        <v>9</v>
      </c>
    </row>
    <row r="2" spans="1:29" ht="27" customHeight="1">
      <c r="A2" s="6" t="s">
        <v>10</v>
      </c>
      <c r="B2" s="7" t="s">
        <v>11</v>
      </c>
      <c r="C2" s="8" t="s">
        <v>12</v>
      </c>
      <c r="D2" s="8" t="s">
        <v>13</v>
      </c>
      <c r="E2" s="8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5" t="s">
        <v>20</v>
      </c>
      <c r="L2" s="10">
        <v>96</v>
      </c>
      <c r="M2" s="11">
        <v>93</v>
      </c>
      <c r="N2">
        <v>7433</v>
      </c>
      <c r="O2">
        <v>612</v>
      </c>
      <c r="P2">
        <v>1603</v>
      </c>
      <c r="Q2">
        <v>368.8</v>
      </c>
      <c r="R2">
        <v>11</v>
      </c>
      <c r="S2">
        <v>7</v>
      </c>
      <c r="T2">
        <v>10</v>
      </c>
      <c r="U2" s="10">
        <v>96</v>
      </c>
      <c r="V2" s="11">
        <v>93</v>
      </c>
      <c r="W2">
        <v>7433</v>
      </c>
      <c r="X2">
        <v>612</v>
      </c>
      <c r="Y2">
        <v>1603</v>
      </c>
      <c r="Z2">
        <v>368.8</v>
      </c>
      <c r="AA2">
        <v>11</v>
      </c>
      <c r="AB2">
        <v>7</v>
      </c>
      <c r="AC2">
        <v>10</v>
      </c>
    </row>
    <row r="3" spans="1:29" ht="12.75" customHeight="1">
      <c r="A3" s="10">
        <v>96</v>
      </c>
      <c r="B3" s="12">
        <v>93</v>
      </c>
      <c r="C3">
        <v>11</v>
      </c>
      <c r="D3">
        <v>7</v>
      </c>
      <c r="E3">
        <v>10</v>
      </c>
      <c r="F3" s="13">
        <f aca="true" t="shared" si="0" ref="F3:F16">(N2+O2)/60</f>
        <v>134.08333333333334</v>
      </c>
      <c r="G3" s="13">
        <f aca="true" t="shared" si="1" ref="G3:G16">N2/60</f>
        <v>123.88333333333334</v>
      </c>
      <c r="H3" s="13">
        <f aca="true" t="shared" si="2" ref="H3:H16">P2+Q2</f>
        <v>1971.8</v>
      </c>
      <c r="I3" s="13">
        <v>1603</v>
      </c>
      <c r="J3" s="14">
        <v>27.4</v>
      </c>
      <c r="K3" s="15" t="s">
        <v>21</v>
      </c>
      <c r="L3" s="10">
        <v>104</v>
      </c>
      <c r="M3" s="11">
        <v>92</v>
      </c>
      <c r="N3">
        <v>4379</v>
      </c>
      <c r="O3">
        <v>306</v>
      </c>
      <c r="P3">
        <v>1007.6</v>
      </c>
      <c r="Q3">
        <v>220.5</v>
      </c>
      <c r="R3">
        <v>7</v>
      </c>
      <c r="S3">
        <v>5</v>
      </c>
      <c r="T3">
        <v>5</v>
      </c>
      <c r="U3" s="10">
        <v>104</v>
      </c>
      <c r="V3" s="11">
        <v>92</v>
      </c>
      <c r="W3">
        <v>4379</v>
      </c>
      <c r="X3">
        <v>306</v>
      </c>
      <c r="Y3">
        <v>1007.6</v>
      </c>
      <c r="Z3">
        <v>220.5</v>
      </c>
      <c r="AA3">
        <v>7</v>
      </c>
      <c r="AB3">
        <v>5</v>
      </c>
      <c r="AC3">
        <v>5</v>
      </c>
    </row>
    <row r="4" spans="1:29" ht="12.75">
      <c r="A4" s="10">
        <v>104</v>
      </c>
      <c r="B4" s="12">
        <v>92</v>
      </c>
      <c r="C4">
        <v>7</v>
      </c>
      <c r="D4">
        <v>5</v>
      </c>
      <c r="E4">
        <v>5</v>
      </c>
      <c r="F4" s="13">
        <f t="shared" si="0"/>
        <v>78.08333333333333</v>
      </c>
      <c r="G4" s="13">
        <f t="shared" si="1"/>
        <v>72.98333333333333</v>
      </c>
      <c r="H4" s="13">
        <f t="shared" si="2"/>
        <v>1228.1</v>
      </c>
      <c r="I4" s="13">
        <v>1007.6</v>
      </c>
      <c r="J4" s="14">
        <f>(36.4+30.9)/2</f>
        <v>33.65</v>
      </c>
      <c r="K4" s="15" t="s">
        <v>22</v>
      </c>
      <c r="L4" s="16">
        <v>125</v>
      </c>
      <c r="M4">
        <v>91</v>
      </c>
      <c r="N4">
        <v>8789</v>
      </c>
      <c r="O4">
        <v>954.5</v>
      </c>
      <c r="P4">
        <v>2070.4</v>
      </c>
      <c r="Q4">
        <v>491.5</v>
      </c>
      <c r="R4">
        <v>12</v>
      </c>
      <c r="S4">
        <v>8</v>
      </c>
      <c r="T4">
        <v>11</v>
      </c>
      <c r="U4" s="16">
        <v>125</v>
      </c>
      <c r="V4">
        <v>91</v>
      </c>
      <c r="W4">
        <v>8789</v>
      </c>
      <c r="X4">
        <v>954.5</v>
      </c>
      <c r="Y4">
        <v>2070.4</v>
      </c>
      <c r="Z4">
        <v>491.5</v>
      </c>
      <c r="AA4">
        <v>12</v>
      </c>
      <c r="AB4">
        <v>8</v>
      </c>
      <c r="AC4">
        <v>11</v>
      </c>
    </row>
    <row r="5" spans="1:29" ht="12.75">
      <c r="A5" s="16">
        <v>125</v>
      </c>
      <c r="B5" s="17">
        <v>91</v>
      </c>
      <c r="C5">
        <v>12</v>
      </c>
      <c r="D5">
        <v>8</v>
      </c>
      <c r="E5">
        <v>11</v>
      </c>
      <c r="F5" s="13">
        <f t="shared" si="0"/>
        <v>162.39166666666668</v>
      </c>
      <c r="G5" s="13">
        <f t="shared" si="1"/>
        <v>146.48333333333332</v>
      </c>
      <c r="H5" s="13">
        <f t="shared" si="2"/>
        <v>2561.9</v>
      </c>
      <c r="I5" s="13">
        <v>2070.4</v>
      </c>
      <c r="J5" s="17">
        <v>32.1</v>
      </c>
      <c r="K5" s="15" t="s">
        <v>23</v>
      </c>
      <c r="L5" s="16">
        <v>130</v>
      </c>
      <c r="M5">
        <v>91</v>
      </c>
      <c r="N5">
        <v>5696</v>
      </c>
      <c r="O5">
        <v>673.5</v>
      </c>
      <c r="P5">
        <v>1385.1</v>
      </c>
      <c r="Q5">
        <v>338.65</v>
      </c>
      <c r="R5">
        <v>8</v>
      </c>
      <c r="S5">
        <v>5</v>
      </c>
      <c r="T5">
        <v>9</v>
      </c>
      <c r="U5" s="16">
        <v>130</v>
      </c>
      <c r="V5">
        <v>91</v>
      </c>
      <c r="W5">
        <v>5696</v>
      </c>
      <c r="X5">
        <v>673.5</v>
      </c>
      <c r="Y5">
        <v>1385.1</v>
      </c>
      <c r="Z5">
        <v>338.65</v>
      </c>
      <c r="AA5">
        <v>8</v>
      </c>
      <c r="AB5">
        <v>5</v>
      </c>
      <c r="AC5">
        <v>9</v>
      </c>
    </row>
    <row r="6" spans="1:29" ht="12.75">
      <c r="A6" s="16">
        <v>130</v>
      </c>
      <c r="B6" s="17">
        <v>91</v>
      </c>
      <c r="C6">
        <v>8</v>
      </c>
      <c r="D6">
        <v>5</v>
      </c>
      <c r="E6">
        <v>9</v>
      </c>
      <c r="F6" s="13">
        <f t="shared" si="0"/>
        <v>106.15833333333333</v>
      </c>
      <c r="G6" s="13">
        <f t="shared" si="1"/>
        <v>94.93333333333334</v>
      </c>
      <c r="H6" s="13">
        <f t="shared" si="2"/>
        <v>1723.75</v>
      </c>
      <c r="I6" s="13">
        <v>1385.1</v>
      </c>
      <c r="J6" s="17">
        <v>31.2</v>
      </c>
      <c r="K6" s="15" t="s">
        <v>24</v>
      </c>
      <c r="L6" s="10">
        <v>167</v>
      </c>
      <c r="M6" s="11">
        <v>93</v>
      </c>
      <c r="N6">
        <v>3853</v>
      </c>
      <c r="O6">
        <v>583</v>
      </c>
      <c r="P6">
        <v>890.6</v>
      </c>
      <c r="Q6">
        <v>228.7</v>
      </c>
      <c r="R6">
        <v>7</v>
      </c>
      <c r="S6">
        <v>3</v>
      </c>
      <c r="T6">
        <v>7</v>
      </c>
      <c r="U6" s="10">
        <v>167</v>
      </c>
      <c r="V6" s="11">
        <v>93</v>
      </c>
      <c r="W6">
        <v>3853</v>
      </c>
      <c r="X6">
        <v>583</v>
      </c>
      <c r="Y6">
        <v>890.6</v>
      </c>
      <c r="Z6">
        <v>228.7</v>
      </c>
      <c r="AA6">
        <v>7</v>
      </c>
      <c r="AB6">
        <v>3</v>
      </c>
      <c r="AC6">
        <v>7</v>
      </c>
    </row>
    <row r="7" spans="1:29" ht="12.75">
      <c r="A7" s="10">
        <v>167</v>
      </c>
      <c r="B7" s="12">
        <v>93</v>
      </c>
      <c r="C7">
        <v>7</v>
      </c>
      <c r="D7">
        <v>3</v>
      </c>
      <c r="E7">
        <v>7</v>
      </c>
      <c r="F7" s="13">
        <f t="shared" si="0"/>
        <v>73.93333333333334</v>
      </c>
      <c r="G7" s="13">
        <f t="shared" si="1"/>
        <v>64.21666666666667</v>
      </c>
      <c r="H7" s="13">
        <f t="shared" si="2"/>
        <v>1119.3</v>
      </c>
      <c r="I7" s="13">
        <v>890.6</v>
      </c>
      <c r="J7" s="17">
        <v>19.5</v>
      </c>
      <c r="K7" s="15" t="s">
        <v>25</v>
      </c>
      <c r="L7" s="10">
        <v>177</v>
      </c>
      <c r="M7" s="11">
        <v>92</v>
      </c>
      <c r="N7">
        <v>4241</v>
      </c>
      <c r="O7">
        <v>390</v>
      </c>
      <c r="P7">
        <v>1008.8</v>
      </c>
      <c r="Q7">
        <v>212.8</v>
      </c>
      <c r="R7">
        <v>6</v>
      </c>
      <c r="S7">
        <v>5</v>
      </c>
      <c r="T7">
        <v>5</v>
      </c>
      <c r="U7" s="10">
        <v>177</v>
      </c>
      <c r="V7" s="11">
        <v>92</v>
      </c>
      <c r="W7">
        <v>4241</v>
      </c>
      <c r="X7">
        <v>390</v>
      </c>
      <c r="Y7">
        <v>1008.8</v>
      </c>
      <c r="Z7">
        <v>212.8</v>
      </c>
      <c r="AA7">
        <v>6</v>
      </c>
      <c r="AB7">
        <v>5</v>
      </c>
      <c r="AC7">
        <v>5</v>
      </c>
    </row>
    <row r="8" spans="1:29" ht="12.75">
      <c r="A8" s="10">
        <v>177</v>
      </c>
      <c r="B8" s="12">
        <v>92</v>
      </c>
      <c r="C8">
        <v>6</v>
      </c>
      <c r="D8">
        <v>5</v>
      </c>
      <c r="E8">
        <v>5</v>
      </c>
      <c r="F8" s="13">
        <f t="shared" si="0"/>
        <v>77.18333333333334</v>
      </c>
      <c r="G8" s="13">
        <f t="shared" si="1"/>
        <v>70.68333333333334</v>
      </c>
      <c r="H8" s="13">
        <f t="shared" si="2"/>
        <v>1221.6</v>
      </c>
      <c r="I8" s="13">
        <v>1008.8</v>
      </c>
      <c r="J8" s="17">
        <v>32.2</v>
      </c>
      <c r="K8" s="15" t="s">
        <v>26</v>
      </c>
      <c r="L8" s="16">
        <v>205</v>
      </c>
      <c r="M8">
        <v>91</v>
      </c>
      <c r="N8">
        <v>5970</v>
      </c>
      <c r="O8">
        <v>358.5</v>
      </c>
      <c r="P8">
        <v>1423.7</v>
      </c>
      <c r="Q8">
        <v>178.8</v>
      </c>
      <c r="R8">
        <v>9</v>
      </c>
      <c r="S8">
        <v>6</v>
      </c>
      <c r="T8">
        <v>7</v>
      </c>
      <c r="U8" s="16">
        <v>205</v>
      </c>
      <c r="V8">
        <v>91</v>
      </c>
      <c r="W8">
        <v>5970</v>
      </c>
      <c r="X8">
        <v>358.5</v>
      </c>
      <c r="Y8">
        <v>1423.7</v>
      </c>
      <c r="Z8">
        <v>178.8</v>
      </c>
      <c r="AA8">
        <v>9</v>
      </c>
      <c r="AB8">
        <v>6</v>
      </c>
      <c r="AC8">
        <v>7</v>
      </c>
    </row>
    <row r="9" spans="1:29" ht="12.75">
      <c r="A9" s="16">
        <v>205</v>
      </c>
      <c r="B9" s="17">
        <v>91</v>
      </c>
      <c r="C9">
        <v>9</v>
      </c>
      <c r="D9">
        <v>6</v>
      </c>
      <c r="E9">
        <v>7</v>
      </c>
      <c r="F9" s="13">
        <f t="shared" si="0"/>
        <v>105.475</v>
      </c>
      <c r="G9" s="13">
        <f t="shared" si="1"/>
        <v>99.5</v>
      </c>
      <c r="H9" s="13">
        <f t="shared" si="2"/>
        <v>1602.5</v>
      </c>
      <c r="I9" s="13">
        <v>1423.7</v>
      </c>
      <c r="J9" s="17">
        <v>26.4</v>
      </c>
      <c r="K9" s="15" t="s">
        <v>27</v>
      </c>
      <c r="L9" s="16">
        <v>225</v>
      </c>
      <c r="M9">
        <v>91</v>
      </c>
      <c r="N9">
        <v>4561</v>
      </c>
      <c r="O9">
        <v>865.5</v>
      </c>
      <c r="P9">
        <v>1240.1</v>
      </c>
      <c r="Q9">
        <v>435.65</v>
      </c>
      <c r="R9">
        <v>7</v>
      </c>
      <c r="S9">
        <v>5</v>
      </c>
      <c r="T9">
        <v>9</v>
      </c>
      <c r="U9" s="16">
        <v>225</v>
      </c>
      <c r="V9">
        <v>91</v>
      </c>
      <c r="W9">
        <v>4561</v>
      </c>
      <c r="X9">
        <v>865.5</v>
      </c>
      <c r="Y9">
        <v>1240.1</v>
      </c>
      <c r="Z9">
        <v>435.65</v>
      </c>
      <c r="AA9">
        <v>7</v>
      </c>
      <c r="AB9">
        <v>5</v>
      </c>
      <c r="AC9">
        <v>9</v>
      </c>
    </row>
    <row r="10" spans="1:29" ht="12.75">
      <c r="A10" s="16">
        <v>225</v>
      </c>
      <c r="B10" s="17">
        <v>91</v>
      </c>
      <c r="C10">
        <v>7</v>
      </c>
      <c r="D10">
        <v>5</v>
      </c>
      <c r="E10">
        <v>9</v>
      </c>
      <c r="F10" s="13">
        <f t="shared" si="0"/>
        <v>90.44166666666666</v>
      </c>
      <c r="G10" s="13">
        <f t="shared" si="1"/>
        <v>76.01666666666667</v>
      </c>
      <c r="H10" s="13">
        <f t="shared" si="2"/>
        <v>1675.75</v>
      </c>
      <c r="I10" s="13">
        <v>1240.1</v>
      </c>
      <c r="J10" s="17">
        <v>30.3</v>
      </c>
      <c r="K10" s="15" t="s">
        <v>28</v>
      </c>
      <c r="L10" s="16">
        <v>232</v>
      </c>
      <c r="M10">
        <v>91</v>
      </c>
      <c r="N10">
        <v>8890</v>
      </c>
      <c r="O10">
        <v>629</v>
      </c>
      <c r="P10">
        <v>1964.3</v>
      </c>
      <c r="Q10">
        <v>356</v>
      </c>
      <c r="R10">
        <v>11</v>
      </c>
      <c r="S10">
        <v>8</v>
      </c>
      <c r="T10">
        <v>11</v>
      </c>
      <c r="U10" s="16">
        <v>232</v>
      </c>
      <c r="V10">
        <v>91</v>
      </c>
      <c r="W10">
        <v>8890</v>
      </c>
      <c r="X10">
        <v>629</v>
      </c>
      <c r="Y10">
        <v>1964.3</v>
      </c>
      <c r="Z10">
        <v>356</v>
      </c>
      <c r="AA10">
        <v>11</v>
      </c>
      <c r="AB10">
        <v>8</v>
      </c>
      <c r="AC10">
        <v>11</v>
      </c>
    </row>
    <row r="11" spans="1:29" ht="12.75">
      <c r="A11" s="16">
        <v>232</v>
      </c>
      <c r="B11" s="17">
        <v>91</v>
      </c>
      <c r="C11">
        <v>11</v>
      </c>
      <c r="D11">
        <v>8</v>
      </c>
      <c r="E11">
        <v>11</v>
      </c>
      <c r="F11" s="13">
        <f t="shared" si="0"/>
        <v>158.65</v>
      </c>
      <c r="G11" s="13">
        <f t="shared" si="1"/>
        <v>148.16666666666666</v>
      </c>
      <c r="H11" s="13">
        <f t="shared" si="2"/>
        <v>2320.3</v>
      </c>
      <c r="I11" s="13">
        <v>1964.3</v>
      </c>
      <c r="J11" s="17">
        <v>23.3</v>
      </c>
      <c r="K11" s="15" t="s">
        <v>29</v>
      </c>
      <c r="L11" s="10">
        <v>254</v>
      </c>
      <c r="M11" s="11">
        <v>92</v>
      </c>
      <c r="N11">
        <v>3105</v>
      </c>
      <c r="O11">
        <v>236</v>
      </c>
      <c r="P11">
        <v>676.8</v>
      </c>
      <c r="Q11">
        <v>96</v>
      </c>
      <c r="R11">
        <v>4</v>
      </c>
      <c r="S11">
        <v>3</v>
      </c>
      <c r="T11">
        <v>4</v>
      </c>
      <c r="U11" s="10">
        <v>254</v>
      </c>
      <c r="V11" s="11">
        <v>92</v>
      </c>
      <c r="W11">
        <v>3105</v>
      </c>
      <c r="X11">
        <v>236</v>
      </c>
      <c r="Y11">
        <v>676.8</v>
      </c>
      <c r="Z11">
        <v>96</v>
      </c>
      <c r="AA11">
        <v>4</v>
      </c>
      <c r="AB11">
        <v>3</v>
      </c>
      <c r="AC11">
        <v>4</v>
      </c>
    </row>
    <row r="12" spans="1:29" ht="12.75">
      <c r="A12" s="10">
        <v>254</v>
      </c>
      <c r="B12" s="12">
        <v>92</v>
      </c>
      <c r="C12">
        <v>4</v>
      </c>
      <c r="D12">
        <v>3</v>
      </c>
      <c r="E12">
        <v>4</v>
      </c>
      <c r="F12" s="13">
        <f t="shared" si="0"/>
        <v>55.68333333333333</v>
      </c>
      <c r="G12" s="13">
        <f t="shared" si="1"/>
        <v>51.75</v>
      </c>
      <c r="H12" s="13">
        <f t="shared" si="2"/>
        <v>772.8</v>
      </c>
      <c r="I12" s="13">
        <v>676.8</v>
      </c>
      <c r="J12" s="17">
        <v>18.8</v>
      </c>
      <c r="K12" s="15" t="s">
        <v>30</v>
      </c>
      <c r="L12" s="10">
        <v>256</v>
      </c>
      <c r="M12" s="11">
        <v>92</v>
      </c>
      <c r="N12">
        <v>4453</v>
      </c>
      <c r="O12">
        <v>462</v>
      </c>
      <c r="P12">
        <v>939.1</v>
      </c>
      <c r="Q12">
        <v>154.2</v>
      </c>
      <c r="R12">
        <v>6</v>
      </c>
      <c r="S12">
        <v>4</v>
      </c>
      <c r="T12">
        <v>5</v>
      </c>
      <c r="U12" s="10">
        <v>256</v>
      </c>
      <c r="V12" s="11">
        <v>92</v>
      </c>
      <c r="W12">
        <v>4453</v>
      </c>
      <c r="X12">
        <v>462</v>
      </c>
      <c r="Y12">
        <v>939.1</v>
      </c>
      <c r="Z12">
        <v>154.2</v>
      </c>
      <c r="AA12">
        <v>6</v>
      </c>
      <c r="AB12">
        <v>4</v>
      </c>
      <c r="AC12">
        <v>5</v>
      </c>
    </row>
    <row r="13" spans="1:29" ht="12.75">
      <c r="A13" s="10">
        <v>256</v>
      </c>
      <c r="B13" s="12">
        <v>92</v>
      </c>
      <c r="C13">
        <v>6</v>
      </c>
      <c r="D13">
        <v>4</v>
      </c>
      <c r="E13">
        <v>5</v>
      </c>
      <c r="F13" s="13">
        <f t="shared" si="0"/>
        <v>81.91666666666667</v>
      </c>
      <c r="G13" s="13">
        <f t="shared" si="1"/>
        <v>74.21666666666667</v>
      </c>
      <c r="H13" s="13">
        <f t="shared" si="2"/>
        <v>1093.3</v>
      </c>
      <c r="I13" s="13">
        <v>939.1</v>
      </c>
      <c r="J13" s="17">
        <v>20.2</v>
      </c>
      <c r="K13" s="15" t="s">
        <v>31</v>
      </c>
      <c r="L13" s="16">
        <v>266</v>
      </c>
      <c r="M13" s="11">
        <v>91</v>
      </c>
      <c r="N13">
        <v>4691</v>
      </c>
      <c r="O13">
        <v>464</v>
      </c>
      <c r="P13">
        <v>1097.6</v>
      </c>
      <c r="Q13">
        <v>235.9</v>
      </c>
      <c r="R13">
        <v>5</v>
      </c>
      <c r="S13">
        <v>5</v>
      </c>
      <c r="T13">
        <v>5</v>
      </c>
      <c r="U13" s="16">
        <v>266</v>
      </c>
      <c r="V13" s="11">
        <v>91</v>
      </c>
      <c r="W13">
        <v>4691</v>
      </c>
      <c r="X13">
        <v>464</v>
      </c>
      <c r="Y13">
        <v>1097.6</v>
      </c>
      <c r="Z13">
        <v>235.9</v>
      </c>
      <c r="AA13">
        <v>5</v>
      </c>
      <c r="AB13">
        <v>5</v>
      </c>
      <c r="AC13">
        <v>5</v>
      </c>
    </row>
    <row r="14" spans="1:29" ht="12.75">
      <c r="A14" s="16">
        <v>266</v>
      </c>
      <c r="B14" s="12">
        <v>91</v>
      </c>
      <c r="C14">
        <v>5</v>
      </c>
      <c r="D14">
        <v>5</v>
      </c>
      <c r="E14">
        <v>5</v>
      </c>
      <c r="F14" s="13">
        <f t="shared" si="0"/>
        <v>85.91666666666667</v>
      </c>
      <c r="G14" s="13">
        <f t="shared" si="1"/>
        <v>78.18333333333334</v>
      </c>
      <c r="H14" s="13">
        <f t="shared" si="2"/>
        <v>1333.5</v>
      </c>
      <c r="I14" s="13">
        <v>1097.6</v>
      </c>
      <c r="J14" s="17">
        <v>22.4</v>
      </c>
      <c r="K14" s="15" t="s">
        <v>32</v>
      </c>
      <c r="L14" s="10">
        <v>270</v>
      </c>
      <c r="M14" s="11">
        <v>91</v>
      </c>
      <c r="N14">
        <v>4996</v>
      </c>
      <c r="O14">
        <v>562</v>
      </c>
      <c r="P14">
        <v>1094.6</v>
      </c>
      <c r="Q14">
        <v>357</v>
      </c>
      <c r="R14">
        <v>6</v>
      </c>
      <c r="S14">
        <v>5</v>
      </c>
      <c r="T14">
        <v>7</v>
      </c>
      <c r="U14" s="10">
        <v>270</v>
      </c>
      <c r="V14" s="11">
        <v>91</v>
      </c>
      <c r="W14">
        <v>4996</v>
      </c>
      <c r="X14">
        <v>562</v>
      </c>
      <c r="Y14">
        <v>1094.6</v>
      </c>
      <c r="Z14">
        <v>357</v>
      </c>
      <c r="AA14">
        <v>6</v>
      </c>
      <c r="AB14">
        <v>5</v>
      </c>
      <c r="AC14">
        <v>7</v>
      </c>
    </row>
    <row r="15" spans="1:29" ht="12.75">
      <c r="A15" s="10">
        <v>270</v>
      </c>
      <c r="B15" s="12">
        <v>91</v>
      </c>
      <c r="C15">
        <v>6</v>
      </c>
      <c r="D15">
        <v>5</v>
      </c>
      <c r="E15">
        <v>7</v>
      </c>
      <c r="F15" s="13">
        <f t="shared" si="0"/>
        <v>92.63333333333334</v>
      </c>
      <c r="G15" s="13">
        <f t="shared" si="1"/>
        <v>83.26666666666667</v>
      </c>
      <c r="H15" s="13">
        <f t="shared" si="2"/>
        <v>1451.6</v>
      </c>
      <c r="I15" s="13">
        <v>1094.6</v>
      </c>
      <c r="J15" s="17">
        <v>28.7</v>
      </c>
      <c r="K15" s="15" t="s">
        <v>33</v>
      </c>
      <c r="L15" s="10" t="s">
        <v>34</v>
      </c>
      <c r="M15" s="11" t="s">
        <v>35</v>
      </c>
      <c r="N15">
        <f aca="true" t="shared" si="3" ref="N15:T15">SUM(N2:N14)</f>
        <v>71057</v>
      </c>
      <c r="O15">
        <f t="shared" si="3"/>
        <v>7096</v>
      </c>
      <c r="P15">
        <f t="shared" si="3"/>
        <v>16401.7</v>
      </c>
      <c r="Q15">
        <f t="shared" si="3"/>
        <v>3674.4999999999995</v>
      </c>
      <c r="R15">
        <f t="shared" si="3"/>
        <v>99</v>
      </c>
      <c r="S15">
        <f t="shared" si="3"/>
        <v>69</v>
      </c>
      <c r="T15">
        <f t="shared" si="3"/>
        <v>95</v>
      </c>
      <c r="U15" s="10" t="s">
        <v>34</v>
      </c>
      <c r="V15" s="11" t="s">
        <v>35</v>
      </c>
      <c r="W15">
        <f aca="true" t="shared" si="4" ref="W15:AC15">SUM(W2:W14)</f>
        <v>71057</v>
      </c>
      <c r="X15">
        <f t="shared" si="4"/>
        <v>7096</v>
      </c>
      <c r="Y15">
        <f t="shared" si="4"/>
        <v>16401.7</v>
      </c>
      <c r="Z15">
        <f t="shared" si="4"/>
        <v>3674.4999999999995</v>
      </c>
      <c r="AA15">
        <f t="shared" si="4"/>
        <v>99</v>
      </c>
      <c r="AB15">
        <f t="shared" si="4"/>
        <v>69</v>
      </c>
      <c r="AC15">
        <f t="shared" si="4"/>
        <v>95</v>
      </c>
    </row>
    <row r="16" spans="1:20" ht="20.25" customHeight="1">
      <c r="A16" s="18" t="s">
        <v>35</v>
      </c>
      <c r="B16" s="19" t="s">
        <v>36</v>
      </c>
      <c r="C16" s="20">
        <f>SUM(C3:C15)</f>
        <v>99</v>
      </c>
      <c r="D16" s="20">
        <f>SUM(D3:D15)</f>
        <v>69</v>
      </c>
      <c r="E16" s="20">
        <f>SUM(E3:E15)</f>
        <v>95</v>
      </c>
      <c r="F16" s="21">
        <f t="shared" si="0"/>
        <v>1302.55</v>
      </c>
      <c r="G16" s="21">
        <f t="shared" si="1"/>
        <v>1184.2833333333333</v>
      </c>
      <c r="H16" s="21">
        <f t="shared" si="2"/>
        <v>20076.2</v>
      </c>
      <c r="I16" s="20">
        <f>SUM(I3:I15)</f>
        <v>16401.7</v>
      </c>
      <c r="L16" s="22" t="s">
        <v>35</v>
      </c>
      <c r="M16" s="11" t="s">
        <v>35</v>
      </c>
      <c r="R16">
        <f>60*6</f>
        <v>360</v>
      </c>
      <c r="S16">
        <f>60*12</f>
        <v>720</v>
      </c>
      <c r="T16">
        <f>15*60</f>
        <v>900</v>
      </c>
    </row>
    <row r="17" spans="1:13" ht="12.75" customHeight="1">
      <c r="A17" s="18"/>
      <c r="B17" s="19"/>
      <c r="C17" s="20"/>
      <c r="D17" s="20"/>
      <c r="E17" s="20"/>
      <c r="F17" s="21"/>
      <c r="G17" s="21"/>
      <c r="H17" s="21"/>
      <c r="I17" s="20"/>
      <c r="L17" s="22"/>
      <c r="M17" s="11"/>
    </row>
    <row r="18" spans="1:13" ht="12.75" customHeight="1">
      <c r="A18" s="18"/>
      <c r="B18" s="19"/>
      <c r="C18" s="20"/>
      <c r="D18" s="20"/>
      <c r="E18" s="20"/>
      <c r="F18" s="21"/>
      <c r="G18" s="21"/>
      <c r="H18" s="4" t="s">
        <v>35</v>
      </c>
      <c r="I18" s="4" t="s">
        <v>37</v>
      </c>
      <c r="L18" s="22"/>
      <c r="M18" s="11"/>
    </row>
    <row r="19" spans="7:20" ht="12.75">
      <c r="G19" s="23" t="s">
        <v>35</v>
      </c>
      <c r="H19" s="23" t="s">
        <v>38</v>
      </c>
      <c r="I19" s="23" t="s">
        <v>39</v>
      </c>
      <c r="J19" s="23" t="s">
        <v>36</v>
      </c>
      <c r="L19" s="16"/>
      <c r="R19">
        <f>9*60</f>
        <v>540</v>
      </c>
      <c r="T19">
        <f>18*60</f>
        <v>1080</v>
      </c>
    </row>
    <row r="20" spans="1:10" ht="9.75" customHeight="1">
      <c r="A20" s="24" t="s">
        <v>11</v>
      </c>
      <c r="B20" s="23">
        <v>91</v>
      </c>
      <c r="C20" s="4" t="s">
        <v>40</v>
      </c>
      <c r="H20" s="23">
        <v>59</v>
      </c>
      <c r="I20" s="23">
        <f>1+1+1+1+2+1+1+3+2+1+2</f>
        <v>16</v>
      </c>
      <c r="J20" s="23">
        <f>SUM(H20:I20)</f>
        <v>75</v>
      </c>
    </row>
    <row r="21" spans="1:10" ht="10.5" customHeight="1">
      <c r="A21" s="24" t="s">
        <v>11</v>
      </c>
      <c r="B21" s="23">
        <v>92</v>
      </c>
      <c r="C21" s="4" t="s">
        <v>41</v>
      </c>
      <c r="H21" s="23">
        <v>23</v>
      </c>
      <c r="I21" s="23">
        <f>1+1</f>
        <v>2</v>
      </c>
      <c r="J21" s="23">
        <f>SUM(H21:I21)</f>
        <v>25</v>
      </c>
    </row>
    <row r="22" spans="1:10" ht="10.5" customHeight="1">
      <c r="A22" s="24" t="s">
        <v>11</v>
      </c>
      <c r="B22" s="23">
        <v>93</v>
      </c>
      <c r="C22" s="4" t="s">
        <v>42</v>
      </c>
      <c r="H22" s="23">
        <v>18</v>
      </c>
      <c r="I22" s="23">
        <v>7</v>
      </c>
      <c r="J22" s="23">
        <f>SUM(H22:I22)</f>
        <v>25</v>
      </c>
    </row>
    <row r="23" spans="1:20" ht="14.25">
      <c r="A23" s="1" t="s">
        <v>43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 t="s">
        <v>44</v>
      </c>
      <c r="M23" t="s">
        <v>2</v>
      </c>
      <c r="N23" t="s">
        <v>3</v>
      </c>
      <c r="O23" s="4" t="s">
        <v>4</v>
      </c>
      <c r="P23" t="s">
        <v>5</v>
      </c>
      <c r="Q23" s="4" t="s">
        <v>6</v>
      </c>
      <c r="R23" s="5" t="s">
        <v>7</v>
      </c>
      <c r="S23" s="4" t="s">
        <v>8</v>
      </c>
      <c r="T23" s="5" t="s">
        <v>9</v>
      </c>
    </row>
    <row r="24" spans="1:20" ht="27" customHeight="1">
      <c r="A24" s="6" t="s">
        <v>10</v>
      </c>
      <c r="B24" s="7" t="s">
        <v>11</v>
      </c>
      <c r="C24" s="8" t="s">
        <v>12</v>
      </c>
      <c r="D24" s="8" t="s">
        <v>13</v>
      </c>
      <c r="E24" s="8" t="s">
        <v>14</v>
      </c>
      <c r="F24" s="9" t="s">
        <v>15</v>
      </c>
      <c r="G24" s="9" t="s">
        <v>16</v>
      </c>
      <c r="H24" s="9" t="s">
        <v>17</v>
      </c>
      <c r="I24" s="9" t="s">
        <v>18</v>
      </c>
      <c r="J24" s="9" t="s">
        <v>19</v>
      </c>
      <c r="K24" s="5" t="s">
        <v>20</v>
      </c>
      <c r="L24" s="10">
        <v>96</v>
      </c>
      <c r="M24" s="11">
        <v>93</v>
      </c>
      <c r="N24">
        <v>5526</v>
      </c>
      <c r="O24">
        <v>208</v>
      </c>
      <c r="P24">
        <v>1246.8</v>
      </c>
      <c r="Q24">
        <v>152.9</v>
      </c>
      <c r="R24">
        <v>7</v>
      </c>
      <c r="S24">
        <v>7</v>
      </c>
      <c r="T24">
        <v>7</v>
      </c>
    </row>
    <row r="25" spans="1:20" ht="12.75">
      <c r="A25" s="10">
        <v>96</v>
      </c>
      <c r="B25" s="12">
        <v>93</v>
      </c>
      <c r="C25">
        <v>7</v>
      </c>
      <c r="D25">
        <v>7</v>
      </c>
      <c r="E25">
        <v>7</v>
      </c>
      <c r="F25" s="13">
        <f aca="true" t="shared" si="5" ref="F25:F35">(N24+O24)/60</f>
        <v>95.56666666666666</v>
      </c>
      <c r="G25" s="13">
        <f aca="true" t="shared" si="6" ref="G25:G35">N24/60</f>
        <v>92.1</v>
      </c>
      <c r="H25" s="13">
        <f aca="true" t="shared" si="7" ref="H25:H35">P24+Q24</f>
        <v>1399.7</v>
      </c>
      <c r="I25">
        <v>1246.8</v>
      </c>
      <c r="J25" s="14">
        <v>26</v>
      </c>
      <c r="K25" s="15" t="s">
        <v>21</v>
      </c>
      <c r="L25" s="16">
        <v>125</v>
      </c>
      <c r="M25">
        <v>91</v>
      </c>
      <c r="N25">
        <v>6667</v>
      </c>
      <c r="O25">
        <v>582</v>
      </c>
      <c r="P25">
        <v>1707.6</v>
      </c>
      <c r="Q25">
        <v>309</v>
      </c>
      <c r="R25">
        <v>8</v>
      </c>
      <c r="S25">
        <v>9</v>
      </c>
      <c r="T25">
        <v>8</v>
      </c>
    </row>
    <row r="26" spans="1:20" ht="12.75">
      <c r="A26" s="16">
        <v>125</v>
      </c>
      <c r="B26" s="17">
        <v>91</v>
      </c>
      <c r="C26">
        <v>8</v>
      </c>
      <c r="D26">
        <v>9</v>
      </c>
      <c r="E26">
        <v>8</v>
      </c>
      <c r="F26" s="13">
        <f t="shared" si="5"/>
        <v>120.81666666666666</v>
      </c>
      <c r="G26" s="13">
        <f t="shared" si="6"/>
        <v>111.11666666666666</v>
      </c>
      <c r="H26" s="13">
        <f t="shared" si="7"/>
        <v>2016.6</v>
      </c>
      <c r="I26">
        <v>1707.6</v>
      </c>
      <c r="J26" s="17">
        <v>32.1</v>
      </c>
      <c r="K26" s="15" t="s">
        <v>23</v>
      </c>
      <c r="L26" s="16">
        <v>130</v>
      </c>
      <c r="M26">
        <v>91</v>
      </c>
      <c r="N26">
        <v>3270</v>
      </c>
      <c r="O26">
        <v>205</v>
      </c>
      <c r="P26">
        <v>889.9</v>
      </c>
      <c r="Q26">
        <v>98.3</v>
      </c>
      <c r="R26">
        <v>4</v>
      </c>
      <c r="S26">
        <v>4</v>
      </c>
      <c r="T26">
        <v>4</v>
      </c>
    </row>
    <row r="27" spans="1:20" ht="12.75">
      <c r="A27" s="16">
        <v>130</v>
      </c>
      <c r="B27" s="17">
        <v>91</v>
      </c>
      <c r="C27">
        <v>4</v>
      </c>
      <c r="D27">
        <v>4</v>
      </c>
      <c r="E27">
        <v>4</v>
      </c>
      <c r="F27" s="13">
        <f t="shared" si="5"/>
        <v>57.916666666666664</v>
      </c>
      <c r="G27" s="13">
        <f t="shared" si="6"/>
        <v>54.5</v>
      </c>
      <c r="H27" s="13">
        <f t="shared" si="7"/>
        <v>988.1999999999999</v>
      </c>
      <c r="I27">
        <v>889.9</v>
      </c>
      <c r="J27" s="17">
        <v>31.2</v>
      </c>
      <c r="K27" s="15" t="s">
        <v>24</v>
      </c>
      <c r="L27" s="10">
        <v>167</v>
      </c>
      <c r="M27" s="11">
        <v>93</v>
      </c>
      <c r="N27">
        <v>3150</v>
      </c>
      <c r="O27">
        <v>150</v>
      </c>
      <c r="P27">
        <v>702.6</v>
      </c>
      <c r="Q27">
        <v>78</v>
      </c>
      <c r="R27">
        <v>3</v>
      </c>
      <c r="S27">
        <v>3</v>
      </c>
      <c r="T27">
        <v>3</v>
      </c>
    </row>
    <row r="28" spans="1:20" ht="12.75">
      <c r="A28" s="10">
        <v>167</v>
      </c>
      <c r="B28" s="12">
        <v>93</v>
      </c>
      <c r="C28">
        <v>3</v>
      </c>
      <c r="D28">
        <v>3</v>
      </c>
      <c r="E28">
        <v>3</v>
      </c>
      <c r="F28" s="13">
        <f t="shared" si="5"/>
        <v>55</v>
      </c>
      <c r="G28" s="13">
        <f t="shared" si="6"/>
        <v>52.5</v>
      </c>
      <c r="H28" s="13">
        <f t="shared" si="7"/>
        <v>780.6</v>
      </c>
      <c r="I28">
        <v>702.6</v>
      </c>
      <c r="J28" s="17">
        <v>19.5</v>
      </c>
      <c r="K28" s="15" t="s">
        <v>25</v>
      </c>
      <c r="L28" s="16">
        <v>205</v>
      </c>
      <c r="M28">
        <v>91</v>
      </c>
      <c r="N28">
        <v>3937</v>
      </c>
      <c r="O28">
        <v>127</v>
      </c>
      <c r="P28">
        <v>883</v>
      </c>
      <c r="Q28">
        <v>64.9</v>
      </c>
      <c r="R28">
        <v>4</v>
      </c>
      <c r="S28">
        <v>4</v>
      </c>
      <c r="T28">
        <v>4</v>
      </c>
    </row>
    <row r="29" spans="1:20" ht="12.75">
      <c r="A29" s="16">
        <v>205</v>
      </c>
      <c r="B29" s="17">
        <v>91</v>
      </c>
      <c r="C29">
        <v>4</v>
      </c>
      <c r="D29">
        <v>4</v>
      </c>
      <c r="E29">
        <v>4</v>
      </c>
      <c r="F29" s="13">
        <f t="shared" si="5"/>
        <v>67.73333333333333</v>
      </c>
      <c r="G29" s="13">
        <f t="shared" si="6"/>
        <v>65.61666666666666</v>
      </c>
      <c r="H29" s="13">
        <f t="shared" si="7"/>
        <v>947.9</v>
      </c>
      <c r="I29" s="13">
        <v>883</v>
      </c>
      <c r="J29" s="17">
        <v>26.4</v>
      </c>
      <c r="K29" s="15" t="s">
        <v>27</v>
      </c>
      <c r="L29" s="16">
        <v>225</v>
      </c>
      <c r="M29">
        <v>91</v>
      </c>
      <c r="N29">
        <v>3855</v>
      </c>
      <c r="O29">
        <v>263</v>
      </c>
      <c r="P29">
        <v>1024.7</v>
      </c>
      <c r="Q29">
        <v>135.8</v>
      </c>
      <c r="R29">
        <v>5</v>
      </c>
      <c r="S29">
        <v>5</v>
      </c>
      <c r="T29">
        <v>5</v>
      </c>
    </row>
    <row r="30" spans="1:20" ht="12.75">
      <c r="A30" s="16">
        <v>225</v>
      </c>
      <c r="B30" s="17">
        <v>91</v>
      </c>
      <c r="C30">
        <v>5</v>
      </c>
      <c r="D30">
        <v>5</v>
      </c>
      <c r="E30">
        <v>5</v>
      </c>
      <c r="F30" s="13">
        <f t="shared" si="5"/>
        <v>68.63333333333334</v>
      </c>
      <c r="G30" s="13">
        <f t="shared" si="6"/>
        <v>64.25</v>
      </c>
      <c r="H30" s="13">
        <f t="shared" si="7"/>
        <v>1160.5</v>
      </c>
      <c r="I30">
        <v>1024.7</v>
      </c>
      <c r="J30" s="17">
        <v>30.3</v>
      </c>
      <c r="K30" s="15" t="s">
        <v>28</v>
      </c>
      <c r="L30" s="16">
        <v>232</v>
      </c>
      <c r="M30">
        <v>91</v>
      </c>
      <c r="N30">
        <v>5876</v>
      </c>
      <c r="O30">
        <v>340</v>
      </c>
      <c r="P30">
        <v>1408.9</v>
      </c>
      <c r="Q30">
        <v>186</v>
      </c>
      <c r="R30">
        <v>6</v>
      </c>
      <c r="S30">
        <v>7</v>
      </c>
      <c r="T30">
        <v>7</v>
      </c>
    </row>
    <row r="31" spans="1:20" ht="12.75">
      <c r="A31" s="16">
        <v>232</v>
      </c>
      <c r="B31" s="17">
        <v>91</v>
      </c>
      <c r="C31">
        <v>6</v>
      </c>
      <c r="D31">
        <v>7</v>
      </c>
      <c r="E31">
        <v>7</v>
      </c>
      <c r="F31" s="13">
        <f t="shared" si="5"/>
        <v>103.6</v>
      </c>
      <c r="G31" s="13">
        <f t="shared" si="6"/>
        <v>97.93333333333334</v>
      </c>
      <c r="H31" s="13">
        <f t="shared" si="7"/>
        <v>1594.9</v>
      </c>
      <c r="I31">
        <v>1408.9</v>
      </c>
      <c r="J31" s="17">
        <v>23.3</v>
      </c>
      <c r="K31" s="15" t="s">
        <v>29</v>
      </c>
      <c r="L31" s="10">
        <v>254</v>
      </c>
      <c r="M31" s="11">
        <v>92</v>
      </c>
      <c r="N31">
        <v>2355</v>
      </c>
      <c r="O31">
        <v>150</v>
      </c>
      <c r="P31">
        <v>507.6</v>
      </c>
      <c r="Q31">
        <v>61</v>
      </c>
      <c r="R31">
        <v>3</v>
      </c>
      <c r="S31">
        <v>3</v>
      </c>
      <c r="T31">
        <v>3</v>
      </c>
    </row>
    <row r="32" spans="1:20" ht="12.75">
      <c r="A32" s="10">
        <v>254</v>
      </c>
      <c r="B32" s="12">
        <v>92</v>
      </c>
      <c r="C32">
        <v>3</v>
      </c>
      <c r="D32">
        <v>3</v>
      </c>
      <c r="E32">
        <v>3</v>
      </c>
      <c r="F32" s="13">
        <f t="shared" si="5"/>
        <v>41.75</v>
      </c>
      <c r="G32" s="13">
        <f t="shared" si="6"/>
        <v>39.25</v>
      </c>
      <c r="H32" s="13">
        <f t="shared" si="7"/>
        <v>568.6</v>
      </c>
      <c r="I32">
        <v>507.6</v>
      </c>
      <c r="J32" s="17">
        <v>18.8</v>
      </c>
      <c r="K32" s="15" t="s">
        <v>30</v>
      </c>
      <c r="L32" s="10">
        <v>256</v>
      </c>
      <c r="M32" s="11">
        <v>92</v>
      </c>
      <c r="N32">
        <v>2702</v>
      </c>
      <c r="O32">
        <v>211</v>
      </c>
      <c r="P32">
        <v>614.8</v>
      </c>
      <c r="Q32">
        <v>70.2</v>
      </c>
      <c r="R32">
        <v>3</v>
      </c>
      <c r="S32">
        <v>3</v>
      </c>
      <c r="T32">
        <v>3</v>
      </c>
    </row>
    <row r="33" spans="1:20" ht="12.75">
      <c r="A33" s="10">
        <v>256</v>
      </c>
      <c r="B33" s="12">
        <v>92</v>
      </c>
      <c r="C33">
        <v>3</v>
      </c>
      <c r="D33">
        <v>3</v>
      </c>
      <c r="E33">
        <v>3</v>
      </c>
      <c r="F33" s="13">
        <f t="shared" si="5"/>
        <v>48.55</v>
      </c>
      <c r="G33" s="13">
        <f t="shared" si="6"/>
        <v>45.03333333333333</v>
      </c>
      <c r="H33" s="13">
        <f t="shared" si="7"/>
        <v>685</v>
      </c>
      <c r="I33">
        <v>614.8</v>
      </c>
      <c r="J33" s="17">
        <v>20.2</v>
      </c>
      <c r="K33" s="15" t="s">
        <v>31</v>
      </c>
      <c r="L33" s="16">
        <v>266</v>
      </c>
      <c r="M33" s="11">
        <v>91</v>
      </c>
      <c r="N33">
        <v>4046</v>
      </c>
      <c r="O33">
        <v>502</v>
      </c>
      <c r="P33">
        <v>985.6</v>
      </c>
      <c r="Q33">
        <v>254.6</v>
      </c>
      <c r="R33">
        <v>5</v>
      </c>
      <c r="S33">
        <v>5</v>
      </c>
      <c r="T33">
        <v>5</v>
      </c>
    </row>
    <row r="34" spans="1:20" ht="12.75">
      <c r="A34" s="16">
        <v>266</v>
      </c>
      <c r="B34" s="12">
        <v>91</v>
      </c>
      <c r="C34">
        <v>5</v>
      </c>
      <c r="D34">
        <v>5</v>
      </c>
      <c r="E34">
        <v>5</v>
      </c>
      <c r="F34" s="13">
        <f t="shared" si="5"/>
        <v>75.8</v>
      </c>
      <c r="G34" s="13">
        <f t="shared" si="6"/>
        <v>67.43333333333334</v>
      </c>
      <c r="H34" s="13">
        <f t="shared" si="7"/>
        <v>1240.2</v>
      </c>
      <c r="I34">
        <v>985.6</v>
      </c>
      <c r="J34" s="17">
        <v>22.4</v>
      </c>
      <c r="K34" s="15" t="s">
        <v>32</v>
      </c>
      <c r="L34" s="10">
        <v>270</v>
      </c>
      <c r="M34" s="11">
        <v>91</v>
      </c>
      <c r="N34">
        <v>3206</v>
      </c>
      <c r="O34">
        <v>235</v>
      </c>
      <c r="P34">
        <v>796.2</v>
      </c>
      <c r="Q34">
        <v>151.8</v>
      </c>
      <c r="R34">
        <v>4</v>
      </c>
      <c r="S34">
        <v>4</v>
      </c>
      <c r="T34">
        <v>4</v>
      </c>
    </row>
    <row r="35" spans="1:20" ht="12.75">
      <c r="A35" s="10">
        <v>270</v>
      </c>
      <c r="B35" s="12">
        <v>91</v>
      </c>
      <c r="C35">
        <v>4</v>
      </c>
      <c r="D35">
        <v>4</v>
      </c>
      <c r="E35">
        <v>4</v>
      </c>
      <c r="F35" s="13">
        <f t="shared" si="5"/>
        <v>57.35</v>
      </c>
      <c r="G35" s="13">
        <f t="shared" si="6"/>
        <v>53.43333333333333</v>
      </c>
      <c r="H35" s="13">
        <f t="shared" si="7"/>
        <v>948</v>
      </c>
      <c r="I35">
        <v>796.2</v>
      </c>
      <c r="J35" s="17">
        <v>28.7</v>
      </c>
      <c r="K35" s="15" t="s">
        <v>33</v>
      </c>
      <c r="L35" s="10" t="s">
        <v>34</v>
      </c>
      <c r="M35" s="11" t="s">
        <v>35</v>
      </c>
      <c r="N35">
        <f aca="true" t="shared" si="8" ref="N35:T35">SUM(N24:N34)</f>
        <v>44590</v>
      </c>
      <c r="O35">
        <f t="shared" si="8"/>
        <v>2973</v>
      </c>
      <c r="P35">
        <f t="shared" si="8"/>
        <v>10767.7</v>
      </c>
      <c r="Q35">
        <f t="shared" si="8"/>
        <v>1562.4999999999998</v>
      </c>
      <c r="R35">
        <f t="shared" si="8"/>
        <v>52</v>
      </c>
      <c r="S35">
        <f t="shared" si="8"/>
        <v>54</v>
      </c>
      <c r="T35">
        <f t="shared" si="8"/>
        <v>53</v>
      </c>
    </row>
    <row r="36" spans="2:13" ht="19.5" customHeight="1">
      <c r="B36" s="19" t="s">
        <v>36</v>
      </c>
      <c r="C36" s="20">
        <f aca="true" t="shared" si="9" ref="C36:I36">SUM(C25:C35)</f>
        <v>52</v>
      </c>
      <c r="D36" s="20">
        <f t="shared" si="9"/>
        <v>54</v>
      </c>
      <c r="E36" s="20">
        <f t="shared" si="9"/>
        <v>53</v>
      </c>
      <c r="F36" s="21">
        <f t="shared" si="9"/>
        <v>792.7166666666666</v>
      </c>
      <c r="G36" s="21">
        <f t="shared" si="9"/>
        <v>743.1666666666666</v>
      </c>
      <c r="H36" s="21">
        <f t="shared" si="9"/>
        <v>12330.2</v>
      </c>
      <c r="I36" s="21">
        <f t="shared" si="9"/>
        <v>10767.7</v>
      </c>
      <c r="L36" s="10" t="s">
        <v>35</v>
      </c>
      <c r="M36" s="11" t="s">
        <v>35</v>
      </c>
    </row>
    <row r="37" spans="2:13" ht="12.75" customHeight="1">
      <c r="B37" s="19"/>
      <c r="C37" s="20"/>
      <c r="D37" s="20"/>
      <c r="E37" s="20"/>
      <c r="F37" s="21"/>
      <c r="G37" s="21"/>
      <c r="H37" s="21"/>
      <c r="I37" s="21"/>
      <c r="L37" s="10"/>
      <c r="M37" s="11"/>
    </row>
    <row r="38" spans="2:13" ht="12.75" customHeight="1">
      <c r="B38" s="19"/>
      <c r="C38" s="20"/>
      <c r="D38" s="20"/>
      <c r="E38" s="20"/>
      <c r="F38" s="21"/>
      <c r="G38" s="21"/>
      <c r="H38" s="4" t="s">
        <v>35</v>
      </c>
      <c r="I38" s="4" t="s">
        <v>37</v>
      </c>
      <c r="L38" s="10"/>
      <c r="M38" s="11"/>
    </row>
    <row r="39" spans="2:13" ht="12.75" customHeight="1">
      <c r="B39" s="19"/>
      <c r="G39" s="23" t="s">
        <v>35</v>
      </c>
      <c r="H39" s="23" t="s">
        <v>38</v>
      </c>
      <c r="I39" s="23" t="s">
        <v>39</v>
      </c>
      <c r="J39" s="23" t="s">
        <v>36</v>
      </c>
      <c r="L39" s="10"/>
      <c r="M39" s="11"/>
    </row>
    <row r="40" spans="1:13" ht="10.5" customHeight="1">
      <c r="A40" s="24" t="s">
        <v>11</v>
      </c>
      <c r="B40" s="23">
        <v>91</v>
      </c>
      <c r="C40" s="4" t="s">
        <v>40</v>
      </c>
      <c r="H40" s="23">
        <v>37</v>
      </c>
      <c r="I40" s="23">
        <v>1</v>
      </c>
      <c r="J40" s="23">
        <f>SUM(H40:I40)</f>
        <v>38</v>
      </c>
      <c r="L40" s="10" t="s">
        <v>35</v>
      </c>
      <c r="M40" s="11" t="s">
        <v>35</v>
      </c>
    </row>
    <row r="41" spans="1:10" ht="10.5" customHeight="1">
      <c r="A41" s="24" t="s">
        <v>11</v>
      </c>
      <c r="B41" s="23">
        <v>92</v>
      </c>
      <c r="C41" s="4" t="s">
        <v>41</v>
      </c>
      <c r="H41" s="23">
        <v>6</v>
      </c>
      <c r="I41" s="23">
        <v>0</v>
      </c>
      <c r="J41" s="23">
        <f>SUM(H41:I41)</f>
        <v>6</v>
      </c>
    </row>
    <row r="42" spans="1:10" ht="10.5" customHeight="1">
      <c r="A42" s="24" t="s">
        <v>11</v>
      </c>
      <c r="B42" s="23">
        <v>93</v>
      </c>
      <c r="C42" s="4" t="s">
        <v>42</v>
      </c>
      <c r="H42" s="23">
        <v>10</v>
      </c>
      <c r="I42" s="23">
        <v>0</v>
      </c>
      <c r="J42" s="23">
        <f>SUM(H42:I42)</f>
        <v>10</v>
      </c>
    </row>
    <row r="43" spans="18:20" ht="12.75">
      <c r="R43">
        <f>60*6</f>
        <v>360</v>
      </c>
      <c r="S43">
        <f>60*12</f>
        <v>720</v>
      </c>
      <c r="T43">
        <f>15*60</f>
        <v>900</v>
      </c>
    </row>
    <row r="44" spans="12:20" ht="12.75">
      <c r="L44" t="s">
        <v>35</v>
      </c>
      <c r="R44">
        <f>9*60</f>
        <v>540</v>
      </c>
      <c r="T44">
        <f>18*60</f>
        <v>1080</v>
      </c>
    </row>
    <row r="45" spans="1:11" ht="14.25">
      <c r="A45" s="1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20" ht="26.25" customHeight="1">
      <c r="A46" s="6" t="s">
        <v>10</v>
      </c>
      <c r="B46" s="7" t="s">
        <v>11</v>
      </c>
      <c r="C46" s="8" t="s">
        <v>12</v>
      </c>
      <c r="D46" s="8" t="s">
        <v>13</v>
      </c>
      <c r="E46" s="8" t="s">
        <v>14</v>
      </c>
      <c r="F46" s="9" t="s">
        <v>15</v>
      </c>
      <c r="G46" s="9" t="s">
        <v>16</v>
      </c>
      <c r="H46" s="9" t="s">
        <v>17</v>
      </c>
      <c r="I46" s="9" t="s">
        <v>18</v>
      </c>
      <c r="J46" s="9" t="s">
        <v>19</v>
      </c>
      <c r="K46" s="5" t="s">
        <v>20</v>
      </c>
      <c r="L46" s="3" t="s">
        <v>46</v>
      </c>
      <c r="M46" t="s">
        <v>2</v>
      </c>
      <c r="N46" t="s">
        <v>3</v>
      </c>
      <c r="O46" s="4" t="s">
        <v>4</v>
      </c>
      <c r="P46" t="s">
        <v>5</v>
      </c>
      <c r="Q46" s="4" t="s">
        <v>6</v>
      </c>
      <c r="R46" s="5" t="s">
        <v>7</v>
      </c>
      <c r="S46" s="4" t="s">
        <v>8</v>
      </c>
      <c r="T46" s="5" t="s">
        <v>9</v>
      </c>
    </row>
    <row r="47" spans="1:20" ht="12.75">
      <c r="A47" s="10">
        <v>96</v>
      </c>
      <c r="B47" s="12">
        <v>93</v>
      </c>
      <c r="C47">
        <v>6</v>
      </c>
      <c r="D47">
        <v>6</v>
      </c>
      <c r="E47">
        <v>6</v>
      </c>
      <c r="F47" s="13">
        <f aca="true" t="shared" si="10" ref="F47:F56">(N47+O47)/60</f>
        <v>77.31666666666666</v>
      </c>
      <c r="G47" s="13">
        <f aca="true" t="shared" si="11" ref="G47:G56">N47/60</f>
        <v>73.11666666666666</v>
      </c>
      <c r="H47" s="13">
        <f aca="true" t="shared" si="12" ref="H47:H56">P47+Q47</f>
        <v>1168.2</v>
      </c>
      <c r="I47">
        <v>1041.5</v>
      </c>
      <c r="J47" s="14">
        <v>26</v>
      </c>
      <c r="K47" s="15" t="s">
        <v>21</v>
      </c>
      <c r="L47" s="10">
        <v>96</v>
      </c>
      <c r="M47" s="11">
        <v>93</v>
      </c>
      <c r="N47">
        <v>4387</v>
      </c>
      <c r="O47">
        <v>252</v>
      </c>
      <c r="P47">
        <v>1041.5</v>
      </c>
      <c r="Q47">
        <v>126.7</v>
      </c>
      <c r="R47">
        <v>6</v>
      </c>
      <c r="S47">
        <v>6</v>
      </c>
      <c r="T47">
        <v>6</v>
      </c>
    </row>
    <row r="48" spans="1:20" ht="12.75">
      <c r="A48" s="16">
        <v>125</v>
      </c>
      <c r="B48" s="17">
        <v>91</v>
      </c>
      <c r="C48">
        <v>7</v>
      </c>
      <c r="D48">
        <v>7</v>
      </c>
      <c r="E48">
        <v>7</v>
      </c>
      <c r="F48" s="13">
        <f t="shared" si="10"/>
        <v>94.21666666666667</v>
      </c>
      <c r="G48" s="13">
        <f t="shared" si="11"/>
        <v>87.61666666666666</v>
      </c>
      <c r="H48" s="13">
        <f t="shared" si="12"/>
        <v>1637.8</v>
      </c>
      <c r="I48">
        <v>1428.2</v>
      </c>
      <c r="J48" s="17">
        <v>32.1</v>
      </c>
      <c r="K48" s="15" t="s">
        <v>23</v>
      </c>
      <c r="L48" s="16">
        <v>125</v>
      </c>
      <c r="M48">
        <v>91</v>
      </c>
      <c r="N48">
        <v>5257</v>
      </c>
      <c r="O48">
        <v>396</v>
      </c>
      <c r="P48">
        <v>1428.2</v>
      </c>
      <c r="Q48">
        <v>209.6</v>
      </c>
      <c r="R48">
        <v>7</v>
      </c>
      <c r="S48">
        <v>7</v>
      </c>
      <c r="T48">
        <v>7</v>
      </c>
    </row>
    <row r="49" spans="1:20" ht="12.75">
      <c r="A49" s="16">
        <v>130</v>
      </c>
      <c r="B49" s="17">
        <v>91</v>
      </c>
      <c r="C49">
        <v>4</v>
      </c>
      <c r="D49">
        <v>4</v>
      </c>
      <c r="E49">
        <v>4</v>
      </c>
      <c r="F49" s="13">
        <f t="shared" si="10"/>
        <v>57.35</v>
      </c>
      <c r="G49" s="13">
        <f t="shared" si="11"/>
        <v>53.55</v>
      </c>
      <c r="H49" s="13">
        <f t="shared" si="12"/>
        <v>986.6</v>
      </c>
      <c r="I49">
        <v>858.6</v>
      </c>
      <c r="J49" s="17">
        <v>31.2</v>
      </c>
      <c r="K49" s="15" t="s">
        <v>24</v>
      </c>
      <c r="L49" s="16">
        <v>130</v>
      </c>
      <c r="M49">
        <v>91</v>
      </c>
      <c r="N49">
        <v>3213</v>
      </c>
      <c r="O49">
        <v>228</v>
      </c>
      <c r="P49">
        <v>858.6</v>
      </c>
      <c r="Q49">
        <v>128</v>
      </c>
      <c r="R49">
        <v>4</v>
      </c>
      <c r="S49">
        <v>4</v>
      </c>
      <c r="T49">
        <v>4</v>
      </c>
    </row>
    <row r="50" spans="1:20" ht="12.75">
      <c r="A50" s="10">
        <v>167</v>
      </c>
      <c r="B50" s="12">
        <v>93</v>
      </c>
      <c r="C50">
        <v>3</v>
      </c>
      <c r="D50">
        <v>3</v>
      </c>
      <c r="E50">
        <v>3</v>
      </c>
      <c r="F50" s="13">
        <f t="shared" si="10"/>
        <v>55</v>
      </c>
      <c r="G50" s="13">
        <f t="shared" si="11"/>
        <v>52.5</v>
      </c>
      <c r="H50" s="13">
        <f t="shared" si="12"/>
        <v>780.6</v>
      </c>
      <c r="I50">
        <v>702.6</v>
      </c>
      <c r="J50" s="17">
        <v>19.5</v>
      </c>
      <c r="K50" s="15" t="s">
        <v>25</v>
      </c>
      <c r="L50" s="10">
        <v>167</v>
      </c>
      <c r="M50" s="11">
        <v>93</v>
      </c>
      <c r="N50">
        <v>3150</v>
      </c>
      <c r="O50">
        <v>150</v>
      </c>
      <c r="P50">
        <v>702.6</v>
      </c>
      <c r="Q50">
        <v>78</v>
      </c>
      <c r="R50">
        <v>3</v>
      </c>
      <c r="S50">
        <v>3</v>
      </c>
      <c r="T50">
        <v>3</v>
      </c>
    </row>
    <row r="51" spans="1:20" ht="12.75">
      <c r="A51" s="16">
        <v>205</v>
      </c>
      <c r="B51" s="17">
        <v>91</v>
      </c>
      <c r="C51">
        <v>4</v>
      </c>
      <c r="D51">
        <v>4</v>
      </c>
      <c r="E51">
        <v>4</v>
      </c>
      <c r="F51" s="13">
        <f t="shared" si="10"/>
        <v>61.28333333333333</v>
      </c>
      <c r="G51" s="13">
        <f t="shared" si="11"/>
        <v>59.166666666666664</v>
      </c>
      <c r="H51" s="13">
        <f t="shared" si="12"/>
        <v>863.5999999999999</v>
      </c>
      <c r="I51">
        <v>801.3</v>
      </c>
      <c r="J51" s="17">
        <v>26.4</v>
      </c>
      <c r="K51" s="15" t="s">
        <v>27</v>
      </c>
      <c r="L51" s="16">
        <v>205</v>
      </c>
      <c r="M51">
        <v>91</v>
      </c>
      <c r="N51">
        <v>3550</v>
      </c>
      <c r="O51">
        <v>127</v>
      </c>
      <c r="P51">
        <v>801.3</v>
      </c>
      <c r="Q51">
        <v>62.3</v>
      </c>
      <c r="R51">
        <v>4</v>
      </c>
      <c r="S51">
        <v>4</v>
      </c>
      <c r="T51">
        <v>4</v>
      </c>
    </row>
    <row r="52" spans="1:20" ht="12.75">
      <c r="A52" s="16">
        <v>232</v>
      </c>
      <c r="B52" s="17">
        <v>91</v>
      </c>
      <c r="C52">
        <v>7</v>
      </c>
      <c r="D52">
        <v>7</v>
      </c>
      <c r="E52">
        <v>7</v>
      </c>
      <c r="F52" s="13">
        <f t="shared" si="10"/>
        <v>104.76666666666667</v>
      </c>
      <c r="G52" s="13">
        <f t="shared" si="11"/>
        <v>99.2</v>
      </c>
      <c r="H52" s="13">
        <f t="shared" si="12"/>
        <v>1589.3</v>
      </c>
      <c r="I52" s="13">
        <v>1405</v>
      </c>
      <c r="J52" s="17">
        <v>23.3</v>
      </c>
      <c r="K52" s="15" t="s">
        <v>29</v>
      </c>
      <c r="L52" s="16">
        <v>232</v>
      </c>
      <c r="M52">
        <v>91</v>
      </c>
      <c r="N52">
        <v>5952</v>
      </c>
      <c r="O52">
        <v>334</v>
      </c>
      <c r="P52">
        <v>1405</v>
      </c>
      <c r="Q52">
        <v>184.3</v>
      </c>
      <c r="R52">
        <v>7</v>
      </c>
      <c r="S52">
        <v>7</v>
      </c>
      <c r="T52">
        <v>7</v>
      </c>
    </row>
    <row r="53" spans="1:20" ht="12.75">
      <c r="A53" s="10">
        <v>254</v>
      </c>
      <c r="B53" s="12">
        <v>92</v>
      </c>
      <c r="C53">
        <v>3</v>
      </c>
      <c r="D53">
        <v>3</v>
      </c>
      <c r="E53">
        <v>3</v>
      </c>
      <c r="F53" s="13">
        <f t="shared" si="10"/>
        <v>37.35</v>
      </c>
      <c r="G53" s="13">
        <f t="shared" si="11"/>
        <v>34.68333333333333</v>
      </c>
      <c r="H53" s="13">
        <f t="shared" si="12"/>
        <v>512.2</v>
      </c>
      <c r="I53">
        <v>451.2</v>
      </c>
      <c r="J53" s="17">
        <v>18.8</v>
      </c>
      <c r="K53" s="15" t="s">
        <v>30</v>
      </c>
      <c r="L53" s="10">
        <v>254</v>
      </c>
      <c r="M53" s="11">
        <v>92</v>
      </c>
      <c r="N53">
        <v>2081</v>
      </c>
      <c r="O53">
        <v>160</v>
      </c>
      <c r="P53">
        <v>451.2</v>
      </c>
      <c r="Q53">
        <v>61</v>
      </c>
      <c r="R53">
        <v>3</v>
      </c>
      <c r="S53">
        <v>3</v>
      </c>
      <c r="T53">
        <v>3</v>
      </c>
    </row>
    <row r="54" spans="1:20" ht="12.75">
      <c r="A54" s="10">
        <v>256</v>
      </c>
      <c r="B54" s="12">
        <v>92</v>
      </c>
      <c r="C54">
        <v>3</v>
      </c>
      <c r="D54">
        <v>3</v>
      </c>
      <c r="E54">
        <v>3</v>
      </c>
      <c r="F54" s="13">
        <f t="shared" si="10"/>
        <v>46.18333333333333</v>
      </c>
      <c r="G54" s="13">
        <f t="shared" si="11"/>
        <v>42.75</v>
      </c>
      <c r="H54" s="13">
        <f t="shared" si="12"/>
        <v>658.9000000000001</v>
      </c>
      <c r="I54">
        <v>589.2</v>
      </c>
      <c r="J54" s="17">
        <v>20.2</v>
      </c>
      <c r="K54" s="15" t="s">
        <v>31</v>
      </c>
      <c r="L54" s="10">
        <v>256</v>
      </c>
      <c r="M54" s="11">
        <v>92</v>
      </c>
      <c r="N54">
        <v>2565</v>
      </c>
      <c r="O54">
        <v>206</v>
      </c>
      <c r="P54">
        <v>589.2</v>
      </c>
      <c r="Q54">
        <v>69.7</v>
      </c>
      <c r="R54">
        <v>3</v>
      </c>
      <c r="S54">
        <v>3</v>
      </c>
      <c r="T54">
        <v>3</v>
      </c>
    </row>
    <row r="55" spans="1:20" ht="12.75">
      <c r="A55" s="16">
        <v>266</v>
      </c>
      <c r="B55" s="12">
        <v>91</v>
      </c>
      <c r="C55">
        <v>4</v>
      </c>
      <c r="D55">
        <v>5</v>
      </c>
      <c r="E55">
        <v>5</v>
      </c>
      <c r="F55" s="13">
        <f t="shared" si="10"/>
        <v>70.16666666666667</v>
      </c>
      <c r="G55" s="13">
        <f t="shared" si="11"/>
        <v>61.85</v>
      </c>
      <c r="H55" s="13">
        <f t="shared" si="12"/>
        <v>1150.6</v>
      </c>
      <c r="I55" s="13">
        <v>896</v>
      </c>
      <c r="J55" s="17">
        <v>22.4</v>
      </c>
      <c r="K55" s="15" t="s">
        <v>32</v>
      </c>
      <c r="L55" s="16">
        <v>266</v>
      </c>
      <c r="M55" s="11">
        <v>91</v>
      </c>
      <c r="N55">
        <v>3711</v>
      </c>
      <c r="O55">
        <v>499</v>
      </c>
      <c r="P55">
        <v>896</v>
      </c>
      <c r="Q55">
        <v>254.6</v>
      </c>
      <c r="R55">
        <v>4</v>
      </c>
      <c r="S55">
        <v>5</v>
      </c>
      <c r="T55">
        <v>5</v>
      </c>
    </row>
    <row r="56" spans="1:20" ht="12.75">
      <c r="A56" s="10">
        <v>270</v>
      </c>
      <c r="B56" s="12">
        <v>91</v>
      </c>
      <c r="C56">
        <v>4</v>
      </c>
      <c r="D56">
        <v>4</v>
      </c>
      <c r="E56">
        <v>4</v>
      </c>
      <c r="F56" s="13">
        <f t="shared" si="10"/>
        <v>57.35</v>
      </c>
      <c r="G56" s="13">
        <f t="shared" si="11"/>
        <v>53.43333333333333</v>
      </c>
      <c r="H56" s="13">
        <f t="shared" si="12"/>
        <v>948</v>
      </c>
      <c r="I56">
        <v>796.2</v>
      </c>
      <c r="J56" s="17">
        <v>28.7</v>
      </c>
      <c r="K56" s="15" t="s">
        <v>33</v>
      </c>
      <c r="L56" s="10">
        <v>270</v>
      </c>
      <c r="M56" s="11">
        <v>91</v>
      </c>
      <c r="N56">
        <v>3206</v>
      </c>
      <c r="O56">
        <v>235</v>
      </c>
      <c r="P56">
        <v>796.2</v>
      </c>
      <c r="Q56">
        <v>151.8</v>
      </c>
      <c r="R56">
        <v>4</v>
      </c>
      <c r="S56">
        <v>4</v>
      </c>
      <c r="T56">
        <v>4</v>
      </c>
    </row>
    <row r="57" spans="2:20" ht="18.75" customHeight="1">
      <c r="B57" s="19" t="s">
        <v>36</v>
      </c>
      <c r="C57" s="22">
        <f aca="true" t="shared" si="13" ref="C57:I57">SUM(C47:C56)</f>
        <v>45</v>
      </c>
      <c r="D57" s="22">
        <f t="shared" si="13"/>
        <v>46</v>
      </c>
      <c r="E57" s="22">
        <f t="shared" si="13"/>
        <v>46</v>
      </c>
      <c r="F57" s="21">
        <f t="shared" si="13"/>
        <v>660.9833333333332</v>
      </c>
      <c r="G57" s="21">
        <f t="shared" si="13"/>
        <v>617.8666666666666</v>
      </c>
      <c r="H57" s="21">
        <f t="shared" si="13"/>
        <v>10295.8</v>
      </c>
      <c r="I57" s="21">
        <f t="shared" si="13"/>
        <v>8969.8</v>
      </c>
      <c r="L57" s="10" t="s">
        <v>34</v>
      </c>
      <c r="M57" s="11" t="s">
        <v>35</v>
      </c>
      <c r="N57">
        <f aca="true" t="shared" si="14" ref="N57:T57">SUM(N47:N56)</f>
        <v>37072</v>
      </c>
      <c r="O57">
        <f t="shared" si="14"/>
        <v>2587</v>
      </c>
      <c r="P57">
        <f t="shared" si="14"/>
        <v>8969.8</v>
      </c>
      <c r="Q57">
        <f t="shared" si="14"/>
        <v>1325.9999999999998</v>
      </c>
      <c r="R57">
        <f t="shared" si="14"/>
        <v>45</v>
      </c>
      <c r="S57">
        <f t="shared" si="14"/>
        <v>46</v>
      </c>
      <c r="T57">
        <f t="shared" si="14"/>
        <v>46</v>
      </c>
    </row>
    <row r="58" spans="2:13" ht="12.75" customHeight="1">
      <c r="B58" s="19"/>
      <c r="C58" s="22"/>
      <c r="D58" s="22"/>
      <c r="E58" s="22"/>
      <c r="F58" s="21"/>
      <c r="G58" s="21"/>
      <c r="H58" s="21"/>
      <c r="I58" s="21"/>
      <c r="L58" s="10"/>
      <c r="M58" s="11"/>
    </row>
    <row r="59" spans="2:13" ht="12.75" customHeight="1">
      <c r="B59" s="19"/>
      <c r="C59" s="20"/>
      <c r="D59" s="20"/>
      <c r="E59" s="20"/>
      <c r="F59" s="21"/>
      <c r="G59" s="21"/>
      <c r="H59" s="4" t="s">
        <v>35</v>
      </c>
      <c r="I59" s="4" t="s">
        <v>37</v>
      </c>
      <c r="L59" s="10"/>
      <c r="M59" s="11"/>
    </row>
    <row r="60" spans="2:13" ht="12.75" customHeight="1">
      <c r="B60" s="19"/>
      <c r="G60" s="23" t="s">
        <v>35</v>
      </c>
      <c r="H60" s="23" t="s">
        <v>38</v>
      </c>
      <c r="I60" s="23" t="s">
        <v>39</v>
      </c>
      <c r="J60" s="23" t="s">
        <v>36</v>
      </c>
      <c r="L60" s="10"/>
      <c r="M60" s="11"/>
    </row>
    <row r="61" spans="1:10" ht="10.5" customHeight="1">
      <c r="A61" s="24" t="s">
        <v>11</v>
      </c>
      <c r="B61" s="23">
        <v>91</v>
      </c>
      <c r="C61" s="4" t="s">
        <v>40</v>
      </c>
      <c r="H61" s="23">
        <v>31</v>
      </c>
      <c r="I61" s="23">
        <v>0</v>
      </c>
      <c r="J61" s="23">
        <f>SUM(H61:I61)</f>
        <v>31</v>
      </c>
    </row>
    <row r="62" spans="1:10" ht="10.5" customHeight="1">
      <c r="A62" s="24" t="s">
        <v>11</v>
      </c>
      <c r="B62" s="23">
        <v>92</v>
      </c>
      <c r="C62" s="4" t="s">
        <v>41</v>
      </c>
      <c r="H62" s="23">
        <v>6</v>
      </c>
      <c r="I62" s="23">
        <v>0</v>
      </c>
      <c r="J62" s="23">
        <f>SUM(H62:I62)</f>
        <v>6</v>
      </c>
    </row>
    <row r="63" spans="1:10" ht="10.5" customHeight="1">
      <c r="A63" s="24" t="s">
        <v>11</v>
      </c>
      <c r="B63" s="23">
        <v>93</v>
      </c>
      <c r="C63" s="4" t="s">
        <v>42</v>
      </c>
      <c r="H63" s="23">
        <v>9</v>
      </c>
      <c r="I63" s="23">
        <v>0</v>
      </c>
      <c r="J63" s="23">
        <f>SUM(H63:I63)</f>
        <v>9</v>
      </c>
    </row>
  </sheetData>
  <printOptions/>
  <pageMargins left="0.31" right="0.23" top="1.61" bottom="1" header="0.77" footer="0.5"/>
  <pageSetup horizontalDpi="600" verticalDpi="600" orientation="landscape" scale="130" r:id="rId1"/>
  <headerFooter alignWithMargins="0">
    <oddHeader>&amp;C&amp;8LOS ANGELES COUNTY METROPOLITAN TRANSPORTATION AUTHORITY
SCHEDULED SERVICE OPERATING COST FACTORS
&amp;"Arial,Bold"&amp;10EFFECTIVE FEBRUARY 16, 1997&amp;RREPORT NO. 4-24
CONTRACT LINES
</oddHeader>
    <oddFooter>&amp;L&amp;8&amp;A&amp;CBuses reflect block assignments;
interline savings are not available.&amp;R&amp;8&amp;D</oddFooter>
  </headerFooter>
  <rowBreaks count="2" manualBreakCount="2">
    <brk id="22" max="65535" man="1"/>
    <brk id="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ADRIAN</dc:creator>
  <cp:keywords/>
  <dc:description/>
  <cp:lastModifiedBy>LARRY ADRIAN</cp:lastModifiedBy>
  <dcterms:created xsi:type="dcterms:W3CDTF">2001-07-06T20:56:30Z</dcterms:created>
  <dcterms:modified xsi:type="dcterms:W3CDTF">2001-07-06T20:59:00Z</dcterms:modified>
  <cp:category/>
  <cp:version/>
  <cp:contentType/>
  <cp:contentStatus/>
</cp:coreProperties>
</file>