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<sst xmlns="http://schemas.openxmlformats.org/spreadsheetml/2006/main" count="155" uniqueCount="73">
  <si>
    <t>Total</t>
  </si>
  <si>
    <t>FY'88</t>
  </si>
  <si>
    <t>FY'89</t>
  </si>
  <si>
    <t>FY'90</t>
  </si>
  <si>
    <t>FY'91</t>
  </si>
  <si>
    <t>FY'92</t>
  </si>
  <si>
    <t>FY'93</t>
  </si>
  <si>
    <t>FY'94</t>
  </si>
  <si>
    <t>FY'95</t>
  </si>
  <si>
    <t>FY'96</t>
  </si>
  <si>
    <t>FY'97</t>
  </si>
  <si>
    <t>FY'98</t>
  </si>
  <si>
    <t>FY'99</t>
  </si>
  <si>
    <t>FY'00</t>
  </si>
  <si>
    <t>FY'01</t>
  </si>
  <si>
    <t>FY'02</t>
  </si>
  <si>
    <t>FY'03</t>
  </si>
  <si>
    <t>FY'04</t>
  </si>
  <si>
    <t>FY'05</t>
  </si>
  <si>
    <t>Gold Line</t>
  </si>
  <si>
    <t>Green Line</t>
  </si>
  <si>
    <t>Red Line</t>
  </si>
  <si>
    <t>Blue Line</t>
  </si>
  <si>
    <t>Year Prior</t>
  </si>
  <si>
    <t>Fare</t>
  </si>
  <si>
    <t>Notes</t>
  </si>
  <si>
    <t>-</t>
  </si>
  <si>
    <t>Year</t>
  </si>
  <si>
    <t>Strike</t>
  </si>
  <si>
    <t>Total Bus</t>
  </si>
  <si>
    <t>% Change From</t>
  </si>
  <si>
    <t>BUS</t>
  </si>
  <si>
    <t>RAIL</t>
  </si>
  <si>
    <t>TOTAL SYSTEM</t>
  </si>
  <si>
    <t>Total Rail</t>
  </si>
  <si>
    <t>Foothill formed</t>
  </si>
  <si>
    <t>Metrolink opens</t>
  </si>
  <si>
    <t xml:space="preserve">CHANGE SINCE RAIL OPENED IN 1990 </t>
  </si>
  <si>
    <t>FY'06</t>
  </si>
  <si>
    <t xml:space="preserve">Annual Boardings </t>
  </si>
  <si>
    <t xml:space="preserve">Average Weekday Boardings </t>
  </si>
  <si>
    <t>Bus</t>
  </si>
  <si>
    <t>Base Fare</t>
  </si>
  <si>
    <t>FY'08</t>
  </si>
  <si>
    <t>FY'07</t>
  </si>
  <si>
    <t>FY'09</t>
  </si>
  <si>
    <t>FY'10</t>
  </si>
  <si>
    <t>(weekday everage boardings only, does not include Sat or Sun)</t>
  </si>
  <si>
    <t>Fare incr. delayed</t>
  </si>
  <si>
    <t>FY'87</t>
  </si>
  <si>
    <t>FY'86</t>
  </si>
  <si>
    <t>FY'85</t>
  </si>
  <si>
    <t>FY'84</t>
  </si>
  <si>
    <t>FY83</t>
  </si>
  <si>
    <t>Prop A subsidy</t>
  </si>
  <si>
    <t>FY80</t>
  </si>
  <si>
    <t>FY81</t>
  </si>
  <si>
    <t>FY82</t>
  </si>
  <si>
    <t>FY'79</t>
  </si>
  <si>
    <t>FY'80</t>
  </si>
  <si>
    <t>FY'81</t>
  </si>
  <si>
    <t>FY'82</t>
  </si>
  <si>
    <t>FY'83</t>
  </si>
  <si>
    <t>LADOT service</t>
  </si>
  <si>
    <t>FY'11</t>
  </si>
  <si>
    <t>FY12</t>
  </si>
  <si>
    <t>FY'13</t>
  </si>
  <si>
    <t>FY'12</t>
  </si>
  <si>
    <t>Expo Line</t>
  </si>
  <si>
    <t>Silver Line Transitway</t>
  </si>
  <si>
    <t xml:space="preserve">Orange Line Transitway </t>
  </si>
  <si>
    <t xml:space="preserve">Silver Line Transitway </t>
  </si>
  <si>
    <t>Orange Line Transitway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</si>
</sst>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</numFmts>
  <fonts count="41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9" fontId="0" fillId="0" borderId="13" xfId="59" applyFont="1" applyBorder="1" applyAlignment="1">
      <alignment/>
    </xf>
    <xf numFmtId="3" fontId="0" fillId="0" borderId="14" xfId="0" applyNumberFormat="1" applyBorder="1" applyAlignment="1">
      <alignment/>
    </xf>
    <xf numFmtId="9" fontId="0" fillId="0" borderId="15" xfId="59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0" fontId="3" fillId="33" borderId="11" xfId="0" applyFont="1" applyFill="1" applyBorder="1" applyAlignment="1">
      <alignment horizontal="left"/>
    </xf>
    <xf numFmtId="9" fontId="0" fillId="0" borderId="13" xfId="59" applyNumberFormat="1" applyFont="1" applyBorder="1" applyAlignment="1">
      <alignment/>
    </xf>
    <xf numFmtId="9" fontId="0" fillId="0" borderId="15" xfId="59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0" fillId="0" borderId="0" xfId="59" applyNumberFormat="1" applyFont="1" applyAlignment="1">
      <alignment/>
    </xf>
    <xf numFmtId="164" fontId="0" fillId="0" borderId="0" xfId="59" applyNumberFormat="1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17" xfId="42" applyNumberFormat="1" applyFont="1" applyBorder="1" applyAlignment="1">
      <alignment/>
    </xf>
    <xf numFmtId="166" fontId="0" fillId="0" borderId="15" xfId="42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0" fillId="0" borderId="13" xfId="59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66" fontId="7" fillId="0" borderId="0" xfId="42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166" fontId="0" fillId="0" borderId="12" xfId="42" applyNumberFormat="1" applyFont="1" applyBorder="1" applyAlignment="1">
      <alignment horizontal="right"/>
    </xf>
    <xf numFmtId="9" fontId="0" fillId="0" borderId="13" xfId="59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7" fillId="0" borderId="13" xfId="0" applyFont="1" applyFill="1" applyBorder="1" applyAlignment="1">
      <alignment/>
    </xf>
    <xf numFmtId="3" fontId="7" fillId="0" borderId="0" xfId="42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42" applyNumberFormat="1" applyFont="1" applyBorder="1" applyAlignment="1">
      <alignment horizontal="right"/>
    </xf>
    <xf numFmtId="3" fontId="0" fillId="0" borderId="0" xfId="42" applyNumberFormat="1" applyFont="1" applyFill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66" fontId="0" fillId="0" borderId="0" xfId="42" applyNumberFormat="1" applyFont="1" applyFill="1" applyAlignment="1">
      <alignment horizontal="center"/>
    </xf>
    <xf numFmtId="166" fontId="0" fillId="0" borderId="13" xfId="42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0" fillId="0" borderId="12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33" borderId="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zoomScalePageLayoutView="0" workbookViewId="0" topLeftCell="A1">
      <selection activeCell="T41" sqref="T41"/>
    </sheetView>
  </sheetViews>
  <sheetFormatPr defaultColWidth="9.140625" defaultRowHeight="12.75"/>
  <cols>
    <col min="1" max="1" width="3.00390625" style="0" customWidth="1"/>
    <col min="3" max="10" width="15.140625" style="0" customWidth="1"/>
    <col min="11" max="11" width="11.140625" style="0" bestFit="1" customWidth="1"/>
    <col min="12" max="12" width="15.421875" style="0" bestFit="1" customWidth="1"/>
    <col min="13" max="13" width="12.28125" style="0" customWidth="1"/>
    <col min="14" max="14" width="15.421875" style="0" bestFit="1" customWidth="1"/>
    <col min="15" max="15" width="13.421875" style="0" bestFit="1" customWidth="1"/>
    <col min="16" max="16" width="15.421875" style="0" bestFit="1" customWidth="1"/>
    <col min="17" max="17" width="6.00390625" style="0" customWidth="1"/>
    <col min="18" max="18" width="15.57421875" style="0" customWidth="1"/>
  </cols>
  <sheetData>
    <row r="1" spans="2:3" ht="16.5" thickBot="1">
      <c r="B1" s="42" t="s">
        <v>39</v>
      </c>
      <c r="C1" s="43"/>
    </row>
    <row r="2" spans="2:18" ht="12.75">
      <c r="B2" s="2"/>
      <c r="C2" s="16"/>
      <c r="D2" s="16"/>
      <c r="E2" s="16"/>
      <c r="F2" s="16"/>
      <c r="G2" s="16"/>
      <c r="H2" s="16"/>
      <c r="I2" s="16"/>
      <c r="J2" s="3"/>
      <c r="K2" s="2"/>
      <c r="L2" s="3" t="s">
        <v>31</v>
      </c>
      <c r="M2" s="2"/>
      <c r="N2" s="3" t="s">
        <v>32</v>
      </c>
      <c r="O2" s="2"/>
      <c r="P2" s="13" t="s">
        <v>33</v>
      </c>
      <c r="Q2" s="16"/>
      <c r="R2" s="3"/>
    </row>
    <row r="3" spans="2:18" ht="12.75">
      <c r="B3" s="4"/>
      <c r="C3" s="17"/>
      <c r="D3" s="17"/>
      <c r="E3" s="17"/>
      <c r="F3" s="17"/>
      <c r="G3" s="17"/>
      <c r="H3" s="17"/>
      <c r="I3" s="17"/>
      <c r="J3" s="5"/>
      <c r="K3" s="4"/>
      <c r="L3" s="5" t="s">
        <v>30</v>
      </c>
      <c r="M3" s="4"/>
      <c r="N3" s="5" t="s">
        <v>30</v>
      </c>
      <c r="O3" s="4"/>
      <c r="P3" s="5" t="s">
        <v>30</v>
      </c>
      <c r="Q3" s="17"/>
      <c r="R3" s="5"/>
    </row>
    <row r="4" spans="2:18" ht="26.25" thickBot="1">
      <c r="B4" s="29" t="s">
        <v>27</v>
      </c>
      <c r="C4" s="28" t="s">
        <v>41</v>
      </c>
      <c r="D4" s="28" t="s">
        <v>22</v>
      </c>
      <c r="E4" s="28" t="s">
        <v>21</v>
      </c>
      <c r="F4" s="28" t="s">
        <v>20</v>
      </c>
      <c r="G4" s="28" t="s">
        <v>19</v>
      </c>
      <c r="H4" s="28" t="s">
        <v>68</v>
      </c>
      <c r="I4" s="78" t="s">
        <v>71</v>
      </c>
      <c r="J4" s="79" t="s">
        <v>72</v>
      </c>
      <c r="K4" s="29" t="s">
        <v>29</v>
      </c>
      <c r="L4" s="5" t="s">
        <v>23</v>
      </c>
      <c r="M4" s="4" t="s">
        <v>34</v>
      </c>
      <c r="N4" s="5" t="s">
        <v>23</v>
      </c>
      <c r="O4" s="4" t="s">
        <v>0</v>
      </c>
      <c r="P4" s="5" t="s">
        <v>23</v>
      </c>
      <c r="Q4" s="17" t="s">
        <v>24</v>
      </c>
      <c r="R4" s="5" t="s">
        <v>25</v>
      </c>
    </row>
    <row r="5" spans="2:18" s="45" customFormat="1" ht="12.75">
      <c r="B5" s="60"/>
      <c r="C5" s="61"/>
      <c r="D5" s="76"/>
      <c r="E5" s="47"/>
      <c r="F5" s="47"/>
      <c r="G5" s="47"/>
      <c r="H5" s="47"/>
      <c r="I5" s="47"/>
      <c r="J5" s="48"/>
      <c r="K5" s="46"/>
      <c r="L5" s="49"/>
      <c r="M5" s="50"/>
      <c r="N5" s="49"/>
      <c r="O5" s="50"/>
      <c r="P5" s="49"/>
      <c r="Q5" s="71"/>
      <c r="R5" s="72"/>
    </row>
    <row r="6" spans="2:18" s="45" customFormat="1" ht="12.75">
      <c r="B6" s="51" t="s">
        <v>58</v>
      </c>
      <c r="C6" s="52">
        <v>371320400</v>
      </c>
      <c r="D6" s="76"/>
      <c r="E6" s="47"/>
      <c r="F6" s="47"/>
      <c r="G6" s="47"/>
      <c r="H6" s="47"/>
      <c r="I6" s="47"/>
      <c r="J6" s="48"/>
      <c r="K6" s="6">
        <f aca="true" t="shared" si="0" ref="K6:K15">C6</f>
        <v>371320400</v>
      </c>
      <c r="L6" s="56" t="s">
        <v>26</v>
      </c>
      <c r="M6" s="50"/>
      <c r="N6" s="49"/>
      <c r="O6" s="6">
        <f aca="true" t="shared" si="1" ref="O6:O15">SUM(C6:J6)</f>
        <v>371320400</v>
      </c>
      <c r="P6" s="54" t="s">
        <v>26</v>
      </c>
      <c r="Q6" s="73">
        <v>0.55</v>
      </c>
      <c r="R6" s="53"/>
    </row>
    <row r="7" spans="2:18" s="45" customFormat="1" ht="12.75">
      <c r="B7" s="51" t="s">
        <v>55</v>
      </c>
      <c r="C7" s="52">
        <v>378221200</v>
      </c>
      <c r="D7" s="76"/>
      <c r="E7" s="47"/>
      <c r="F7" s="47"/>
      <c r="G7" s="47"/>
      <c r="H7" s="47"/>
      <c r="I7" s="47"/>
      <c r="J7" s="48"/>
      <c r="K7" s="6">
        <f t="shared" si="0"/>
        <v>378221200</v>
      </c>
      <c r="L7" s="8">
        <f aca="true" t="shared" si="2" ref="L7:L16">(K7/K6)-1</f>
        <v>0.01858448929819101</v>
      </c>
      <c r="M7" s="50"/>
      <c r="N7" s="49"/>
      <c r="O7" s="6">
        <f t="shared" si="1"/>
        <v>378221200</v>
      </c>
      <c r="P7" s="14">
        <f aca="true" t="shared" si="3" ref="P7:P16">(O7/O6)-1</f>
        <v>0.01858448929819101</v>
      </c>
      <c r="Q7" s="73">
        <v>0.65</v>
      </c>
      <c r="R7" s="58" t="s">
        <v>28</v>
      </c>
    </row>
    <row r="8" spans="2:18" s="45" customFormat="1" ht="12.75">
      <c r="B8" s="51" t="s">
        <v>56</v>
      </c>
      <c r="C8" s="52">
        <v>395468985</v>
      </c>
      <c r="D8" s="76"/>
      <c r="E8" s="47"/>
      <c r="F8" s="47"/>
      <c r="G8" s="47"/>
      <c r="H8" s="47"/>
      <c r="I8" s="47"/>
      <c r="J8" s="48"/>
      <c r="K8" s="6">
        <f t="shared" si="0"/>
        <v>395468985</v>
      </c>
      <c r="L8" s="8">
        <f t="shared" si="2"/>
        <v>0.04560237501229447</v>
      </c>
      <c r="M8" s="50"/>
      <c r="N8" s="49"/>
      <c r="O8" s="6">
        <f t="shared" si="1"/>
        <v>395468985</v>
      </c>
      <c r="P8" s="14">
        <f t="shared" si="3"/>
        <v>0.04560237501229447</v>
      </c>
      <c r="Q8" s="73">
        <v>0.85</v>
      </c>
      <c r="R8" s="53"/>
    </row>
    <row r="9" spans="2:18" s="45" customFormat="1" ht="12.75">
      <c r="B9" s="51" t="s">
        <v>57</v>
      </c>
      <c r="C9" s="52">
        <v>357397702</v>
      </c>
      <c r="D9" s="76"/>
      <c r="E9" s="47"/>
      <c r="F9" s="47"/>
      <c r="G9" s="47"/>
      <c r="H9" s="47"/>
      <c r="I9" s="47"/>
      <c r="J9" s="48"/>
      <c r="K9" s="6">
        <f t="shared" si="0"/>
        <v>357397702</v>
      </c>
      <c r="L9" s="8">
        <f t="shared" si="2"/>
        <v>-0.096268694749855</v>
      </c>
      <c r="M9" s="50"/>
      <c r="N9" s="49"/>
      <c r="O9" s="6">
        <f t="shared" si="1"/>
        <v>357397702</v>
      </c>
      <c r="P9" s="14">
        <f t="shared" si="3"/>
        <v>-0.096268694749855</v>
      </c>
      <c r="Q9" s="73">
        <v>0.85</v>
      </c>
      <c r="R9" s="53"/>
    </row>
    <row r="10" spans="2:18" s="45" customFormat="1" ht="12.75">
      <c r="B10" s="51" t="s">
        <v>53</v>
      </c>
      <c r="C10" s="52">
        <v>415865888</v>
      </c>
      <c r="D10" s="76"/>
      <c r="E10" s="47"/>
      <c r="F10" s="47"/>
      <c r="G10" s="47"/>
      <c r="H10" s="47"/>
      <c r="I10" s="47"/>
      <c r="J10" s="48"/>
      <c r="K10" s="6">
        <f t="shared" si="0"/>
        <v>415865888</v>
      </c>
      <c r="L10" s="8">
        <f t="shared" si="2"/>
        <v>0.16359418561678374</v>
      </c>
      <c r="M10" s="55">
        <f aca="true" t="shared" si="4" ref="M10:M15">SUM(D10:J10)</f>
        <v>0</v>
      </c>
      <c r="N10" s="32" t="s">
        <v>26</v>
      </c>
      <c r="O10" s="6">
        <f t="shared" si="1"/>
        <v>415865888</v>
      </c>
      <c r="P10" s="14">
        <f t="shared" si="3"/>
        <v>0.16359418561678374</v>
      </c>
      <c r="Q10" s="74">
        <v>0.5</v>
      </c>
      <c r="R10" s="58" t="s">
        <v>54</v>
      </c>
    </row>
    <row r="11" spans="2:18" s="45" customFormat="1" ht="12.75">
      <c r="B11" s="51" t="s">
        <v>52</v>
      </c>
      <c r="C11" s="52">
        <v>465637730</v>
      </c>
      <c r="D11" s="76"/>
      <c r="E11" s="47"/>
      <c r="F11" s="47"/>
      <c r="G11" s="47"/>
      <c r="H11" s="47"/>
      <c r="I11" s="47"/>
      <c r="J11" s="48"/>
      <c r="K11" s="6">
        <f t="shared" si="0"/>
        <v>465637730</v>
      </c>
      <c r="L11" s="8">
        <f t="shared" si="2"/>
        <v>0.11968243473722961</v>
      </c>
      <c r="M11" s="55">
        <f t="shared" si="4"/>
        <v>0</v>
      </c>
      <c r="N11" s="32" t="s">
        <v>26</v>
      </c>
      <c r="O11" s="6">
        <f t="shared" si="1"/>
        <v>465637730</v>
      </c>
      <c r="P11" s="14">
        <f t="shared" si="3"/>
        <v>0.11968243473722961</v>
      </c>
      <c r="Q11" s="74">
        <v>0.5</v>
      </c>
      <c r="R11" s="58" t="s">
        <v>54</v>
      </c>
    </row>
    <row r="12" spans="2:18" s="45" customFormat="1" ht="12.75">
      <c r="B12" s="51" t="s">
        <v>51</v>
      </c>
      <c r="C12" s="52">
        <v>497158321</v>
      </c>
      <c r="D12" s="76"/>
      <c r="E12" s="47"/>
      <c r="F12" s="47"/>
      <c r="G12" s="47"/>
      <c r="H12" s="47"/>
      <c r="I12" s="47"/>
      <c r="J12" s="48"/>
      <c r="K12" s="6">
        <f t="shared" si="0"/>
        <v>497158321</v>
      </c>
      <c r="L12" s="8">
        <f t="shared" si="2"/>
        <v>0.06769337828358535</v>
      </c>
      <c r="M12" s="55">
        <f t="shared" si="4"/>
        <v>0</v>
      </c>
      <c r="N12" s="32" t="s">
        <v>26</v>
      </c>
      <c r="O12" s="6">
        <f t="shared" si="1"/>
        <v>497158321</v>
      </c>
      <c r="P12" s="14">
        <f t="shared" si="3"/>
        <v>0.06769337828358535</v>
      </c>
      <c r="Q12" s="74">
        <v>0.85</v>
      </c>
      <c r="R12" s="58"/>
    </row>
    <row r="13" spans="2:18" s="45" customFormat="1" ht="12.75">
      <c r="B13" s="51" t="s">
        <v>50</v>
      </c>
      <c r="C13" s="52">
        <v>450378397</v>
      </c>
      <c r="D13" s="76"/>
      <c r="E13" s="47"/>
      <c r="F13" s="47"/>
      <c r="G13" s="47"/>
      <c r="H13" s="47"/>
      <c r="I13" s="47"/>
      <c r="J13" s="48"/>
      <c r="K13" s="6">
        <f t="shared" si="0"/>
        <v>450378397</v>
      </c>
      <c r="L13" s="8">
        <f t="shared" si="2"/>
        <v>-0.09409462141940095</v>
      </c>
      <c r="M13" s="55">
        <f t="shared" si="4"/>
        <v>0</v>
      </c>
      <c r="N13" s="32" t="s">
        <v>26</v>
      </c>
      <c r="O13" s="6">
        <f t="shared" si="1"/>
        <v>450378397</v>
      </c>
      <c r="P13" s="14">
        <f t="shared" si="3"/>
        <v>-0.09409462141940095</v>
      </c>
      <c r="Q13" s="74">
        <v>0.85</v>
      </c>
      <c r="R13" s="58" t="s">
        <v>63</v>
      </c>
    </row>
    <row r="14" spans="2:18" s="45" customFormat="1" ht="12.75">
      <c r="B14" s="51" t="s">
        <v>49</v>
      </c>
      <c r="C14" s="52">
        <v>436506846</v>
      </c>
      <c r="D14" s="76"/>
      <c r="E14" s="47"/>
      <c r="F14" s="47"/>
      <c r="G14" s="47"/>
      <c r="H14" s="47"/>
      <c r="I14" s="47"/>
      <c r="J14" s="48"/>
      <c r="K14" s="6">
        <f t="shared" si="0"/>
        <v>436506846</v>
      </c>
      <c r="L14" s="8">
        <f t="shared" si="2"/>
        <v>-0.030799769909923058</v>
      </c>
      <c r="M14" s="55">
        <f t="shared" si="4"/>
        <v>0</v>
      </c>
      <c r="N14" s="32" t="s">
        <v>26</v>
      </c>
      <c r="O14" s="6">
        <f t="shared" si="1"/>
        <v>436506846</v>
      </c>
      <c r="P14" s="14">
        <f t="shared" si="3"/>
        <v>-0.030799769909923058</v>
      </c>
      <c r="Q14" s="74">
        <v>0.85</v>
      </c>
      <c r="R14" s="58"/>
    </row>
    <row r="15" spans="1:18" ht="12.75">
      <c r="A15" s="45"/>
      <c r="B15" s="30" t="s">
        <v>1</v>
      </c>
      <c r="C15" s="27">
        <v>424616600</v>
      </c>
      <c r="D15" s="77"/>
      <c r="E15" s="19"/>
      <c r="F15" s="19"/>
      <c r="G15" s="19"/>
      <c r="H15" s="19"/>
      <c r="I15" s="19"/>
      <c r="J15" s="7"/>
      <c r="K15" s="6">
        <f t="shared" si="0"/>
        <v>424616600</v>
      </c>
      <c r="L15" s="8">
        <f t="shared" si="2"/>
        <v>-0.027239540705851883</v>
      </c>
      <c r="M15" s="55">
        <f t="shared" si="4"/>
        <v>0</v>
      </c>
      <c r="N15" s="32" t="s">
        <v>26</v>
      </c>
      <c r="O15" s="6">
        <f t="shared" si="1"/>
        <v>424616600</v>
      </c>
      <c r="P15" s="14">
        <f t="shared" si="3"/>
        <v>-0.027239540705851883</v>
      </c>
      <c r="Q15" s="23">
        <v>1.1</v>
      </c>
      <c r="R15" s="7" t="s">
        <v>35</v>
      </c>
    </row>
    <row r="16" spans="1:18" ht="12.75">
      <c r="A16" s="45"/>
      <c r="B16" s="30" t="s">
        <v>2</v>
      </c>
      <c r="C16" s="27">
        <v>411823554</v>
      </c>
      <c r="D16" s="77"/>
      <c r="E16" s="19"/>
      <c r="F16" s="19"/>
      <c r="G16" s="19"/>
      <c r="H16" s="19"/>
      <c r="I16" s="19"/>
      <c r="J16" s="7"/>
      <c r="K16" s="6">
        <f aca="true" t="shared" si="5" ref="K16:K31">C16</f>
        <v>411823554</v>
      </c>
      <c r="L16" s="8">
        <f t="shared" si="2"/>
        <v>-0.030128464125048326</v>
      </c>
      <c r="M16" s="55">
        <f aca="true" t="shared" si="6" ref="M16:M31">SUM(D16:J16)</f>
        <v>0</v>
      </c>
      <c r="N16" s="32" t="s">
        <v>26</v>
      </c>
      <c r="O16" s="6">
        <f aca="true" t="shared" si="7" ref="O16:O31">SUM(C16:J16)</f>
        <v>411823554</v>
      </c>
      <c r="P16" s="14">
        <f t="shared" si="3"/>
        <v>-0.030128464125048326</v>
      </c>
      <c r="Q16" s="23">
        <v>1.1</v>
      </c>
      <c r="R16" s="7"/>
    </row>
    <row r="17" spans="1:18" ht="12.75">
      <c r="A17" s="45"/>
      <c r="B17" s="30" t="s">
        <v>3</v>
      </c>
      <c r="C17" s="27">
        <v>401054934</v>
      </c>
      <c r="D17" s="77"/>
      <c r="E17" s="19"/>
      <c r="F17" s="19"/>
      <c r="G17" s="19"/>
      <c r="H17" s="19"/>
      <c r="I17" s="19"/>
      <c r="J17" s="7"/>
      <c r="K17" s="6">
        <f t="shared" si="5"/>
        <v>401054934</v>
      </c>
      <c r="L17" s="8">
        <f aca="true" t="shared" si="8" ref="L17:L31">(K17/K16)-1</f>
        <v>-0.02614862577772814</v>
      </c>
      <c r="M17" s="55">
        <f t="shared" si="6"/>
        <v>0</v>
      </c>
      <c r="N17" s="32" t="s">
        <v>26</v>
      </c>
      <c r="O17" s="6">
        <f t="shared" si="7"/>
        <v>401054934</v>
      </c>
      <c r="P17" s="14">
        <f aca="true" t="shared" si="9" ref="P17:P31">(O17/O16)-1</f>
        <v>-0.02614862577772814</v>
      </c>
      <c r="Q17" s="23">
        <v>1.1</v>
      </c>
      <c r="R17" s="7"/>
    </row>
    <row r="18" spans="1:18" ht="12.75">
      <c r="A18" s="45"/>
      <c r="B18" s="30" t="s">
        <v>4</v>
      </c>
      <c r="C18" s="27">
        <v>405033479</v>
      </c>
      <c r="D18" s="63">
        <v>7402538</v>
      </c>
      <c r="E18" s="19"/>
      <c r="F18" s="27"/>
      <c r="G18" s="19"/>
      <c r="H18" s="19"/>
      <c r="I18" s="19"/>
      <c r="J18" s="7"/>
      <c r="K18" s="6">
        <f t="shared" si="5"/>
        <v>405033479</v>
      </c>
      <c r="L18" s="8">
        <f t="shared" si="8"/>
        <v>0.009920199610360614</v>
      </c>
      <c r="M18" s="11">
        <f t="shared" si="6"/>
        <v>7402538</v>
      </c>
      <c r="N18" s="8">
        <v>1</v>
      </c>
      <c r="O18" s="6">
        <f t="shared" si="7"/>
        <v>412436017</v>
      </c>
      <c r="P18" s="14">
        <f t="shared" si="9"/>
        <v>0.02837786556192823</v>
      </c>
      <c r="Q18" s="23">
        <v>1.1</v>
      </c>
      <c r="R18" s="7"/>
    </row>
    <row r="19" spans="1:18" ht="12.75">
      <c r="A19" s="45"/>
      <c r="B19" s="30" t="s">
        <v>5</v>
      </c>
      <c r="C19" s="27">
        <v>402885250</v>
      </c>
      <c r="D19" s="63">
        <v>11306908</v>
      </c>
      <c r="E19" s="19"/>
      <c r="F19" s="27"/>
      <c r="G19" s="19"/>
      <c r="H19" s="19"/>
      <c r="I19" s="19"/>
      <c r="J19" s="7"/>
      <c r="K19" s="6">
        <f t="shared" si="5"/>
        <v>402885250</v>
      </c>
      <c r="L19" s="8">
        <f t="shared" si="8"/>
        <v>-0.005303830698893952</v>
      </c>
      <c r="M19" s="11">
        <f t="shared" si="6"/>
        <v>11306908</v>
      </c>
      <c r="N19" s="8">
        <f>(M19/M18)-1</f>
        <v>0.5274366710444445</v>
      </c>
      <c r="O19" s="6">
        <f t="shared" si="7"/>
        <v>414192158</v>
      </c>
      <c r="P19" s="14">
        <f t="shared" si="9"/>
        <v>0.0042579719704740615</v>
      </c>
      <c r="Q19" s="23">
        <v>1.1</v>
      </c>
      <c r="R19" s="7" t="s">
        <v>36</v>
      </c>
    </row>
    <row r="20" spans="1:18" ht="12.75">
      <c r="A20" s="45"/>
      <c r="B20" s="30" t="s">
        <v>6</v>
      </c>
      <c r="C20" s="27">
        <v>375848468</v>
      </c>
      <c r="D20" s="63">
        <v>11809196</v>
      </c>
      <c r="E20" s="18">
        <v>1589593</v>
      </c>
      <c r="F20" s="27"/>
      <c r="G20" s="19"/>
      <c r="H20" s="19"/>
      <c r="I20" s="19"/>
      <c r="J20" s="7"/>
      <c r="K20" s="6">
        <f t="shared" si="5"/>
        <v>375848468</v>
      </c>
      <c r="L20" s="8">
        <f t="shared" si="8"/>
        <v>-0.06710789734794209</v>
      </c>
      <c r="M20" s="11">
        <f t="shared" si="6"/>
        <v>13398789</v>
      </c>
      <c r="N20" s="8">
        <f aca="true" t="shared" si="10" ref="N20:N31">(M20/M19)-1</f>
        <v>0.18500911124420583</v>
      </c>
      <c r="O20" s="6">
        <f t="shared" si="7"/>
        <v>389247257</v>
      </c>
      <c r="P20" s="14">
        <f t="shared" si="9"/>
        <v>-0.06022543043897999</v>
      </c>
      <c r="Q20" s="23">
        <v>1.1</v>
      </c>
      <c r="R20" s="7"/>
    </row>
    <row r="21" spans="1:18" ht="12.75">
      <c r="A21" s="45"/>
      <c r="B21" s="30" t="s">
        <v>7</v>
      </c>
      <c r="C21" s="27">
        <v>378640251</v>
      </c>
      <c r="D21" s="63">
        <v>11848833</v>
      </c>
      <c r="E21" s="18">
        <v>4971543</v>
      </c>
      <c r="F21" s="27"/>
      <c r="G21" s="19"/>
      <c r="H21" s="19"/>
      <c r="I21" s="19"/>
      <c r="J21" s="7"/>
      <c r="K21" s="6">
        <f t="shared" si="5"/>
        <v>378640251</v>
      </c>
      <c r="L21" s="8">
        <f t="shared" si="8"/>
        <v>0.0074279483294315</v>
      </c>
      <c r="M21" s="11">
        <f t="shared" si="6"/>
        <v>16820376</v>
      </c>
      <c r="N21" s="8">
        <f t="shared" si="10"/>
        <v>0.255365391603674</v>
      </c>
      <c r="O21" s="6">
        <f t="shared" si="7"/>
        <v>395460627</v>
      </c>
      <c r="P21" s="14">
        <f t="shared" si="9"/>
        <v>0.01596252738654491</v>
      </c>
      <c r="Q21" s="23">
        <v>1.35</v>
      </c>
      <c r="R21" s="7"/>
    </row>
    <row r="22" spans="1:18" ht="12.75">
      <c r="A22" s="45"/>
      <c r="B22" s="30" t="s">
        <v>8</v>
      </c>
      <c r="C22" s="27">
        <v>343065016</v>
      </c>
      <c r="D22" s="63">
        <v>12779473</v>
      </c>
      <c r="E22" s="18">
        <v>5887732</v>
      </c>
      <c r="F22" s="27"/>
      <c r="G22" s="19"/>
      <c r="H22" s="19"/>
      <c r="I22" s="19"/>
      <c r="J22" s="7"/>
      <c r="K22" s="6">
        <f t="shared" si="5"/>
        <v>343065016</v>
      </c>
      <c r="L22" s="8">
        <f t="shared" si="8"/>
        <v>-0.09395523826652019</v>
      </c>
      <c r="M22" s="11">
        <f t="shared" si="6"/>
        <v>18667205</v>
      </c>
      <c r="N22" s="8">
        <f t="shared" si="10"/>
        <v>0.10979712938640618</v>
      </c>
      <c r="O22" s="6">
        <f t="shared" si="7"/>
        <v>361732221</v>
      </c>
      <c r="P22" s="14">
        <f t="shared" si="9"/>
        <v>-0.08528891044316278</v>
      </c>
      <c r="Q22" s="23">
        <v>1.35</v>
      </c>
      <c r="R22" s="7" t="s">
        <v>28</v>
      </c>
    </row>
    <row r="23" spans="1:18" ht="12.75">
      <c r="A23" s="45"/>
      <c r="B23" s="30" t="s">
        <v>9</v>
      </c>
      <c r="C23" s="27">
        <v>335089862</v>
      </c>
      <c r="D23" s="63">
        <v>14487754</v>
      </c>
      <c r="E23" s="18">
        <v>7665978</v>
      </c>
      <c r="F23" s="18">
        <v>4292051</v>
      </c>
      <c r="G23" s="19"/>
      <c r="H23" s="19"/>
      <c r="I23" s="19"/>
      <c r="J23" s="7"/>
      <c r="K23" s="6">
        <f t="shared" si="5"/>
        <v>335089862</v>
      </c>
      <c r="L23" s="8">
        <f t="shared" si="8"/>
        <v>-0.02324677139332676</v>
      </c>
      <c r="M23" s="11">
        <f t="shared" si="6"/>
        <v>26445783</v>
      </c>
      <c r="N23" s="8">
        <f t="shared" si="10"/>
        <v>0.41669751845549463</v>
      </c>
      <c r="O23" s="6">
        <f t="shared" si="7"/>
        <v>361535645</v>
      </c>
      <c r="P23" s="14">
        <f t="shared" si="9"/>
        <v>-0.000543429610601387</v>
      </c>
      <c r="Q23" s="23">
        <v>1.35</v>
      </c>
      <c r="R23" s="7"/>
    </row>
    <row r="24" spans="1:18" ht="12.75">
      <c r="A24" s="45"/>
      <c r="B24" s="30" t="s">
        <v>10</v>
      </c>
      <c r="C24" s="27">
        <v>342949934</v>
      </c>
      <c r="D24" s="63">
        <v>16163280</v>
      </c>
      <c r="E24" s="18">
        <v>11628299</v>
      </c>
      <c r="F24" s="18">
        <v>6495962</v>
      </c>
      <c r="G24" s="19"/>
      <c r="H24" s="19"/>
      <c r="I24" s="19"/>
      <c r="J24" s="7"/>
      <c r="K24" s="6">
        <f t="shared" si="5"/>
        <v>342949934</v>
      </c>
      <c r="L24" s="8">
        <f t="shared" si="8"/>
        <v>0.02345660937960581</v>
      </c>
      <c r="M24" s="11">
        <f t="shared" si="6"/>
        <v>34287541</v>
      </c>
      <c r="N24" s="8">
        <f t="shared" si="10"/>
        <v>0.2965220579780148</v>
      </c>
      <c r="O24" s="6">
        <f t="shared" si="7"/>
        <v>377237475</v>
      </c>
      <c r="P24" s="14">
        <f t="shared" si="9"/>
        <v>0.043430931962462616</v>
      </c>
      <c r="Q24" s="23">
        <v>1.35</v>
      </c>
      <c r="R24" s="7"/>
    </row>
    <row r="25" spans="1:18" ht="12.75">
      <c r="A25" s="45"/>
      <c r="B25" s="30" t="s">
        <v>11</v>
      </c>
      <c r="C25" s="27">
        <v>359579855</v>
      </c>
      <c r="D25" s="63">
        <v>16499284</v>
      </c>
      <c r="E25" s="18">
        <v>12269205</v>
      </c>
      <c r="F25" s="18">
        <v>7384599</v>
      </c>
      <c r="G25" s="19"/>
      <c r="H25" s="19"/>
      <c r="I25" s="19"/>
      <c r="J25" s="7"/>
      <c r="K25" s="6">
        <f t="shared" si="5"/>
        <v>359579855</v>
      </c>
      <c r="L25" s="8">
        <f t="shared" si="8"/>
        <v>0.048490812656053706</v>
      </c>
      <c r="M25" s="11">
        <f t="shared" si="6"/>
        <v>36153088</v>
      </c>
      <c r="N25" s="8">
        <f t="shared" si="10"/>
        <v>0.054408888639754016</v>
      </c>
      <c r="O25" s="6">
        <f t="shared" si="7"/>
        <v>395732943</v>
      </c>
      <c r="P25" s="14">
        <f t="shared" si="9"/>
        <v>0.049028713279347436</v>
      </c>
      <c r="Q25" s="23">
        <v>1.35</v>
      </c>
      <c r="R25" s="7"/>
    </row>
    <row r="26" spans="1:18" ht="12.75">
      <c r="A26" s="45"/>
      <c r="B26" s="30" t="s">
        <v>12</v>
      </c>
      <c r="C26" s="27">
        <v>344536072</v>
      </c>
      <c r="D26" s="63">
        <v>17342881</v>
      </c>
      <c r="E26" s="18">
        <v>13287142</v>
      </c>
      <c r="F26" s="18">
        <v>8428465</v>
      </c>
      <c r="G26" s="19"/>
      <c r="H26" s="19"/>
      <c r="I26" s="19"/>
      <c r="J26" s="7"/>
      <c r="K26" s="6">
        <f t="shared" si="5"/>
        <v>344536072</v>
      </c>
      <c r="L26" s="8">
        <f t="shared" si="8"/>
        <v>-0.04183711292725223</v>
      </c>
      <c r="M26" s="11">
        <f t="shared" si="6"/>
        <v>39058488</v>
      </c>
      <c r="N26" s="8">
        <f t="shared" si="10"/>
        <v>0.08036381290582972</v>
      </c>
      <c r="O26" s="6">
        <f t="shared" si="7"/>
        <v>383594560</v>
      </c>
      <c r="P26" s="14">
        <f t="shared" si="9"/>
        <v>-0.030673167889386455</v>
      </c>
      <c r="Q26" s="23">
        <v>1.35</v>
      </c>
      <c r="R26" s="7"/>
    </row>
    <row r="27" spans="1:18" ht="12.75">
      <c r="A27" s="45"/>
      <c r="B27" s="30" t="s">
        <v>13</v>
      </c>
      <c r="C27" s="27">
        <v>347930750</v>
      </c>
      <c r="D27" s="63">
        <v>20414112</v>
      </c>
      <c r="E27" s="18">
        <v>27957650</v>
      </c>
      <c r="F27" s="18">
        <v>9445446</v>
      </c>
      <c r="G27" s="19"/>
      <c r="H27" s="19"/>
      <c r="I27" s="19"/>
      <c r="J27" s="7"/>
      <c r="K27" s="6">
        <f t="shared" si="5"/>
        <v>347930750</v>
      </c>
      <c r="L27" s="8">
        <f t="shared" si="8"/>
        <v>0.009852895751362611</v>
      </c>
      <c r="M27" s="11">
        <f t="shared" si="6"/>
        <v>57817208</v>
      </c>
      <c r="N27" s="8">
        <f t="shared" si="10"/>
        <v>0.48027255944981784</v>
      </c>
      <c r="O27" s="6">
        <f t="shared" si="7"/>
        <v>405747958</v>
      </c>
      <c r="P27" s="14">
        <f t="shared" si="9"/>
        <v>0.05775211723544782</v>
      </c>
      <c r="Q27" s="23">
        <v>1.35</v>
      </c>
      <c r="R27" s="7"/>
    </row>
    <row r="28" spans="1:18" ht="12.75">
      <c r="A28" s="45"/>
      <c r="B28" s="30" t="s">
        <v>14</v>
      </c>
      <c r="C28" s="27">
        <v>326238954</v>
      </c>
      <c r="D28" s="63">
        <v>21275478</v>
      </c>
      <c r="E28" s="18">
        <v>31191466</v>
      </c>
      <c r="F28" s="18">
        <v>9334661</v>
      </c>
      <c r="G28" s="19"/>
      <c r="H28" s="19"/>
      <c r="I28" s="19"/>
      <c r="J28" s="7"/>
      <c r="K28" s="6">
        <f t="shared" si="5"/>
        <v>326238954</v>
      </c>
      <c r="L28" s="8">
        <f t="shared" si="8"/>
        <v>-0.062345153453668534</v>
      </c>
      <c r="M28" s="11">
        <f t="shared" si="6"/>
        <v>61801605</v>
      </c>
      <c r="N28" s="8">
        <f t="shared" si="10"/>
        <v>0.06891368742676063</v>
      </c>
      <c r="O28" s="6">
        <f t="shared" si="7"/>
        <v>388040559</v>
      </c>
      <c r="P28" s="14">
        <f t="shared" si="9"/>
        <v>-0.04364137551617697</v>
      </c>
      <c r="Q28" s="23">
        <v>1.35</v>
      </c>
      <c r="R28" s="7" t="s">
        <v>28</v>
      </c>
    </row>
    <row r="29" spans="1:18" ht="12.75">
      <c r="A29" s="45"/>
      <c r="B29" s="30" t="s">
        <v>15</v>
      </c>
      <c r="C29" s="27">
        <v>366291956</v>
      </c>
      <c r="D29" s="63">
        <v>23251750</v>
      </c>
      <c r="E29" s="18">
        <v>34551206</v>
      </c>
      <c r="F29" s="18">
        <v>9353798</v>
      </c>
      <c r="G29" s="19"/>
      <c r="H29" s="19"/>
      <c r="I29" s="19"/>
      <c r="J29" s="7"/>
      <c r="K29" s="6">
        <f t="shared" si="5"/>
        <v>366291956</v>
      </c>
      <c r="L29" s="8">
        <f t="shared" si="8"/>
        <v>0.12277197897097225</v>
      </c>
      <c r="M29" s="11">
        <f t="shared" si="6"/>
        <v>67156754</v>
      </c>
      <c r="N29" s="8">
        <f t="shared" si="10"/>
        <v>0.08665064604713746</v>
      </c>
      <c r="O29" s="6">
        <f t="shared" si="7"/>
        <v>433448710</v>
      </c>
      <c r="P29" s="14">
        <f t="shared" si="9"/>
        <v>0.11701908459522659</v>
      </c>
      <c r="Q29" s="23">
        <v>1.35</v>
      </c>
      <c r="R29" s="7"/>
    </row>
    <row r="30" spans="1:18" ht="12.75">
      <c r="A30" s="45"/>
      <c r="B30" s="30" t="s">
        <v>16</v>
      </c>
      <c r="C30" s="27">
        <v>355570551</v>
      </c>
      <c r="D30" s="63">
        <v>21828938</v>
      </c>
      <c r="E30" s="18">
        <v>31695014</v>
      </c>
      <c r="F30" s="18">
        <v>10040273</v>
      </c>
      <c r="G30" s="19"/>
      <c r="H30" s="19"/>
      <c r="I30" s="19"/>
      <c r="J30" s="7"/>
      <c r="K30" s="6">
        <f t="shared" si="5"/>
        <v>355570551</v>
      </c>
      <c r="L30" s="8">
        <f t="shared" si="8"/>
        <v>-0.02927010769518512</v>
      </c>
      <c r="M30" s="11">
        <f t="shared" si="6"/>
        <v>63564225</v>
      </c>
      <c r="N30" s="8">
        <f t="shared" si="10"/>
        <v>-0.05349467903109195</v>
      </c>
      <c r="O30" s="6">
        <f t="shared" si="7"/>
        <v>419134776</v>
      </c>
      <c r="P30" s="14">
        <f t="shared" si="9"/>
        <v>-0.03302336278726037</v>
      </c>
      <c r="Q30" s="23">
        <v>1.35</v>
      </c>
      <c r="R30" s="7" t="s">
        <v>28</v>
      </c>
    </row>
    <row r="31" spans="1:18" ht="12.75">
      <c r="A31" s="45"/>
      <c r="B31" s="30" t="s">
        <v>17</v>
      </c>
      <c r="C31" s="27">
        <v>318673422.7819005</v>
      </c>
      <c r="D31" s="63">
        <v>20530187.687227774</v>
      </c>
      <c r="E31" s="18">
        <v>30870368.6368524</v>
      </c>
      <c r="F31" s="18">
        <v>8173851.645</v>
      </c>
      <c r="G31" s="18">
        <v>4148295.643</v>
      </c>
      <c r="H31" s="18"/>
      <c r="I31" s="18"/>
      <c r="J31" s="20"/>
      <c r="K31" s="6">
        <f t="shared" si="5"/>
        <v>318673422.7819005</v>
      </c>
      <c r="L31" s="8">
        <f t="shared" si="8"/>
        <v>-0.10376879669683181</v>
      </c>
      <c r="M31" s="11">
        <f t="shared" si="6"/>
        <v>63722703.612080164</v>
      </c>
      <c r="N31" s="8">
        <f t="shared" si="10"/>
        <v>0.0024932045042658224</v>
      </c>
      <c r="O31" s="6">
        <f t="shared" si="7"/>
        <v>382396126.3939807</v>
      </c>
      <c r="P31" s="14">
        <f t="shared" si="9"/>
        <v>-0.08765354656712931</v>
      </c>
      <c r="Q31" s="23">
        <v>1.25</v>
      </c>
      <c r="R31" s="7"/>
    </row>
    <row r="32" spans="1:18" ht="12.75">
      <c r="A32" s="45"/>
      <c r="B32" s="30" t="s">
        <v>18</v>
      </c>
      <c r="C32" s="27">
        <v>364787355.44985354</v>
      </c>
      <c r="D32" s="63">
        <v>23076528.152</v>
      </c>
      <c r="E32" s="18">
        <v>36272620.660000004</v>
      </c>
      <c r="F32" s="18">
        <v>9647856.686</v>
      </c>
      <c r="G32" s="18">
        <v>5245954.303228527</v>
      </c>
      <c r="H32" s="18"/>
      <c r="I32" s="18"/>
      <c r="J32" s="20"/>
      <c r="K32" s="6">
        <f aca="true" t="shared" si="11" ref="K32:K37">C32</f>
        <v>364787355.44985354</v>
      </c>
      <c r="L32" s="8">
        <f>(K32/K31)-1</f>
        <v>0.144705925788839</v>
      </c>
      <c r="M32" s="11">
        <f aca="true" t="shared" si="12" ref="M32:M40">SUM(D32:J32)</f>
        <v>74242959.80122854</v>
      </c>
      <c r="N32" s="8">
        <f aca="true" t="shared" si="13" ref="N32:N39">(M32/M31)-1</f>
        <v>0.16509431635530936</v>
      </c>
      <c r="O32" s="6">
        <f aca="true" t="shared" si="14" ref="O32:O40">SUM(C32:J32)</f>
        <v>439030315.25108206</v>
      </c>
      <c r="P32" s="14">
        <f>(O32/O31)-1</f>
        <v>0.14810345855530826</v>
      </c>
      <c r="Q32" s="23">
        <v>1.25</v>
      </c>
      <c r="R32" s="7"/>
    </row>
    <row r="33" spans="1:18" ht="12.75">
      <c r="A33" s="45"/>
      <c r="B33" s="30" t="s">
        <v>38</v>
      </c>
      <c r="C33" s="27">
        <v>383938186</v>
      </c>
      <c r="D33" s="63">
        <v>25758124</v>
      </c>
      <c r="E33" s="18">
        <v>40277012</v>
      </c>
      <c r="F33" s="18">
        <v>10954686</v>
      </c>
      <c r="G33" s="18">
        <v>5307986</v>
      </c>
      <c r="H33" s="18"/>
      <c r="I33" s="18"/>
      <c r="J33" s="70">
        <v>3810448</v>
      </c>
      <c r="K33" s="6">
        <f t="shared" si="11"/>
        <v>383938186</v>
      </c>
      <c r="L33" s="8">
        <f>(K33/K32)-1</f>
        <v>0.05249861395697164</v>
      </c>
      <c r="M33" s="11">
        <f t="shared" si="12"/>
        <v>86108256</v>
      </c>
      <c r="N33" s="8">
        <f t="shared" si="13"/>
        <v>0.15981712246573343</v>
      </c>
      <c r="O33" s="6">
        <f t="shared" si="14"/>
        <v>470046442</v>
      </c>
      <c r="P33" s="14">
        <f>(O33/O32)-1</f>
        <v>0.07064689082160491</v>
      </c>
      <c r="Q33" s="23">
        <v>1.25</v>
      </c>
      <c r="R33" s="7"/>
    </row>
    <row r="34" spans="1:18" ht="12.75">
      <c r="A34" s="45"/>
      <c r="B34" s="30" t="s">
        <v>44</v>
      </c>
      <c r="C34" s="27">
        <v>389995928</v>
      </c>
      <c r="D34" s="63">
        <v>24240838</v>
      </c>
      <c r="E34" s="18">
        <v>40883369</v>
      </c>
      <c r="F34" s="18">
        <v>11149292</v>
      </c>
      <c r="G34" s="18">
        <v>5955172</v>
      </c>
      <c r="H34" s="18"/>
      <c r="I34" s="18"/>
      <c r="J34" s="70">
        <v>6737279</v>
      </c>
      <c r="K34" s="6">
        <f t="shared" si="11"/>
        <v>389995928</v>
      </c>
      <c r="L34" s="8">
        <f>(K34/K33)-1</f>
        <v>0.0157779096242332</v>
      </c>
      <c r="M34" s="11">
        <f t="shared" si="12"/>
        <v>88965950</v>
      </c>
      <c r="N34" s="8">
        <f t="shared" si="13"/>
        <v>0.03318722423085663</v>
      </c>
      <c r="O34" s="6">
        <f t="shared" si="14"/>
        <v>478961878</v>
      </c>
      <c r="P34" s="14">
        <f>(O34/O33)-1</f>
        <v>0.018967138570533004</v>
      </c>
      <c r="Q34" s="23">
        <v>1.25</v>
      </c>
      <c r="R34" s="7"/>
    </row>
    <row r="35" spans="1:18" ht="12.75">
      <c r="A35" s="45"/>
      <c r="B35" s="30" t="s">
        <v>43</v>
      </c>
      <c r="C35" s="27">
        <v>365760125</v>
      </c>
      <c r="D35" s="63">
        <v>24554870</v>
      </c>
      <c r="E35" s="18">
        <v>43584566</v>
      </c>
      <c r="F35" s="18">
        <v>11988015</v>
      </c>
      <c r="G35" s="18">
        <v>6577680</v>
      </c>
      <c r="H35" s="18"/>
      <c r="I35" s="18"/>
      <c r="J35" s="70">
        <v>7332504</v>
      </c>
      <c r="K35" s="6">
        <f t="shared" si="11"/>
        <v>365760125</v>
      </c>
      <c r="L35" s="8">
        <f>(K35/K34)-1</f>
        <v>-0.062143733459699146</v>
      </c>
      <c r="M35" s="11">
        <f t="shared" si="12"/>
        <v>94037635</v>
      </c>
      <c r="N35" s="8">
        <f t="shared" si="13"/>
        <v>0.05700703471384272</v>
      </c>
      <c r="O35" s="6">
        <f t="shared" si="14"/>
        <v>459797760</v>
      </c>
      <c r="P35" s="14">
        <f>(O35/O34)-1</f>
        <v>-0.04001178148044593</v>
      </c>
      <c r="Q35" s="23">
        <v>1.25</v>
      </c>
      <c r="R35" s="7"/>
    </row>
    <row r="36" spans="1:18" ht="12.75">
      <c r="A36" s="45"/>
      <c r="B36" s="30" t="s">
        <v>45</v>
      </c>
      <c r="C36" s="27">
        <v>365910038</v>
      </c>
      <c r="D36" s="63">
        <v>26259558</v>
      </c>
      <c r="E36" s="18">
        <v>46891008</v>
      </c>
      <c r="F36" s="18">
        <v>12257661</v>
      </c>
      <c r="G36" s="18">
        <v>7510300</v>
      </c>
      <c r="H36" s="18"/>
      <c r="I36" s="18"/>
      <c r="J36" s="70">
        <v>7188152</v>
      </c>
      <c r="K36" s="6">
        <f t="shared" si="11"/>
        <v>365910038</v>
      </c>
      <c r="L36" s="44">
        <f>(K36/K35)-1</f>
        <v>0.00040986698591050086</v>
      </c>
      <c r="M36" s="11">
        <f t="shared" si="12"/>
        <v>100106679</v>
      </c>
      <c r="N36" s="8">
        <f t="shared" si="13"/>
        <v>0.06453845845867989</v>
      </c>
      <c r="O36" s="6">
        <f t="shared" si="14"/>
        <v>466016717</v>
      </c>
      <c r="P36" s="14">
        <f>(O36/O31)-1</f>
        <v>0.21867530770922472</v>
      </c>
      <c r="Q36" s="23">
        <v>1.25</v>
      </c>
      <c r="R36" s="7" t="s">
        <v>48</v>
      </c>
    </row>
    <row r="37" spans="1:18" ht="12.75">
      <c r="A37" s="45"/>
      <c r="B37" s="30" t="s">
        <v>46</v>
      </c>
      <c r="C37" s="27">
        <v>353046474</v>
      </c>
      <c r="D37" s="63">
        <v>25146880</v>
      </c>
      <c r="E37" s="18">
        <v>47905916.74325462</v>
      </c>
      <c r="F37" s="18">
        <v>11917189.478770396</v>
      </c>
      <c r="G37" s="18">
        <v>9151013.890382411</v>
      </c>
      <c r="H37" s="18"/>
      <c r="I37" s="18"/>
      <c r="J37" s="70">
        <v>7042769</v>
      </c>
      <c r="K37" s="6">
        <f t="shared" si="11"/>
        <v>353046474</v>
      </c>
      <c r="L37" s="44"/>
      <c r="M37" s="11">
        <f t="shared" si="12"/>
        <v>101163769.11240742</v>
      </c>
      <c r="N37" s="8">
        <f t="shared" si="13"/>
        <v>0.010559636209761969</v>
      </c>
      <c r="O37" s="6">
        <f t="shared" si="14"/>
        <v>454210243.1124074</v>
      </c>
      <c r="P37" s="14">
        <f>(O37/O32)-1</f>
        <v>0.034576035717815756</v>
      </c>
      <c r="Q37" s="23">
        <v>1.25</v>
      </c>
      <c r="R37" s="7"/>
    </row>
    <row r="38" spans="1:18" ht="12.75">
      <c r="A38" s="45"/>
      <c r="B38" s="30" t="s">
        <v>64</v>
      </c>
      <c r="C38" s="27">
        <v>343880718</v>
      </c>
      <c r="D38" s="63">
        <v>25492403</v>
      </c>
      <c r="E38" s="18">
        <v>46453726.69525438</v>
      </c>
      <c r="F38" s="18">
        <v>12453601.262313727</v>
      </c>
      <c r="G38" s="18">
        <v>11306310.526268538</v>
      </c>
      <c r="H38" s="18"/>
      <c r="I38" s="18"/>
      <c r="J38" s="69">
        <v>7336824</v>
      </c>
      <c r="K38" s="6">
        <v>343880718</v>
      </c>
      <c r="L38" s="44"/>
      <c r="M38" s="11">
        <f t="shared" si="12"/>
        <v>103042865.48383665</v>
      </c>
      <c r="N38" s="8">
        <f t="shared" si="13"/>
        <v>0.01857479597603051</v>
      </c>
      <c r="O38" s="6">
        <f t="shared" si="14"/>
        <v>446923583.48383665</v>
      </c>
      <c r="P38" s="14">
        <f>(O38/O33)-1</f>
        <v>-0.04919271044320206</v>
      </c>
      <c r="Q38" s="23">
        <v>1.5</v>
      </c>
      <c r="R38" s="7"/>
    </row>
    <row r="39" spans="1:18" ht="12.75">
      <c r="A39" s="45"/>
      <c r="B39" s="30" t="s">
        <v>65</v>
      </c>
      <c r="C39" s="27">
        <v>346437524.99999994</v>
      </c>
      <c r="D39" s="63">
        <v>26943809</v>
      </c>
      <c r="E39" s="18">
        <v>47735749</v>
      </c>
      <c r="F39" s="18">
        <v>13309039.395186646</v>
      </c>
      <c r="G39" s="18">
        <v>12771607.340793964</v>
      </c>
      <c r="H39" s="18">
        <v>756327.8931278387</v>
      </c>
      <c r="I39" s="18"/>
      <c r="J39" s="70">
        <v>7828033</v>
      </c>
      <c r="K39" s="6">
        <v>346437524.99999994</v>
      </c>
      <c r="L39" s="44"/>
      <c r="M39" s="11">
        <f t="shared" si="12"/>
        <v>109344565.62910846</v>
      </c>
      <c r="N39" s="8">
        <f t="shared" si="13"/>
        <v>0.06115610348840983</v>
      </c>
      <c r="O39" s="6">
        <f t="shared" si="14"/>
        <v>455782090.6291084</v>
      </c>
      <c r="P39" s="14">
        <f>(O39/O34)-1</f>
        <v>-0.04839589210666062</v>
      </c>
      <c r="Q39" s="23">
        <v>1.5</v>
      </c>
      <c r="R39" s="7"/>
    </row>
    <row r="40" spans="2:18" ht="13.5" thickBot="1">
      <c r="B40" s="31" t="s">
        <v>66</v>
      </c>
      <c r="C40" s="39"/>
      <c r="D40" s="21"/>
      <c r="E40" s="21"/>
      <c r="F40" s="21"/>
      <c r="G40" s="21"/>
      <c r="H40" s="21"/>
      <c r="I40" s="21"/>
      <c r="J40" s="22"/>
      <c r="K40" s="9"/>
      <c r="L40" s="10"/>
      <c r="M40" s="12">
        <f t="shared" si="12"/>
        <v>0</v>
      </c>
      <c r="N40" s="10"/>
      <c r="O40" s="9">
        <f t="shared" si="14"/>
        <v>0</v>
      </c>
      <c r="P40" s="15"/>
      <c r="Q40" s="24">
        <v>1.5</v>
      </c>
      <c r="R40" s="75"/>
    </row>
    <row r="41" ht="12.75">
      <c r="P41" s="1"/>
    </row>
    <row r="42" spans="5:16" ht="12.75">
      <c r="E42" t="s">
        <v>37</v>
      </c>
      <c r="L42" s="26">
        <f>(K36/K17)-1</f>
        <v>-0.0876311273607221</v>
      </c>
      <c r="N42" s="26">
        <v>1</v>
      </c>
      <c r="P42" s="25">
        <f>(O36/O17)-1</f>
        <v>0.1619772691787904</v>
      </c>
    </row>
    <row r="43" ht="12.75">
      <c r="R43" s="19"/>
    </row>
    <row r="44" spans="2:4" ht="16.5" thickBot="1">
      <c r="B44" s="42" t="s">
        <v>40</v>
      </c>
      <c r="C44" s="43"/>
      <c r="D44" s="43"/>
    </row>
    <row r="45" spans="2:18" ht="12.75">
      <c r="B45" s="2"/>
      <c r="C45" s="16"/>
      <c r="D45" s="16"/>
      <c r="E45" s="16"/>
      <c r="F45" s="16"/>
      <c r="G45" s="16"/>
      <c r="H45" s="16"/>
      <c r="I45" s="16"/>
      <c r="J45" s="3"/>
      <c r="K45" s="2"/>
      <c r="L45" s="3" t="s">
        <v>31</v>
      </c>
      <c r="M45" s="2"/>
      <c r="N45" s="3" t="s">
        <v>32</v>
      </c>
      <c r="O45" s="2"/>
      <c r="P45" s="13" t="s">
        <v>33</v>
      </c>
      <c r="Q45" s="2"/>
      <c r="R45" s="3"/>
    </row>
    <row r="46" spans="2:18" ht="12.75">
      <c r="B46" s="4"/>
      <c r="C46" s="17"/>
      <c r="D46" s="17"/>
      <c r="E46" s="17"/>
      <c r="F46" s="17"/>
      <c r="G46" s="17"/>
      <c r="H46" s="17"/>
      <c r="I46" s="17"/>
      <c r="J46" s="5"/>
      <c r="K46" s="4"/>
      <c r="L46" s="5" t="s">
        <v>30</v>
      </c>
      <c r="M46" s="4"/>
      <c r="N46" s="5" t="s">
        <v>30</v>
      </c>
      <c r="O46" s="4"/>
      <c r="P46" s="5" t="s">
        <v>30</v>
      </c>
      <c r="Q46" s="4"/>
      <c r="R46" s="5"/>
    </row>
    <row r="47" spans="2:18" ht="25.5">
      <c r="B47" s="4" t="s">
        <v>27</v>
      </c>
      <c r="C47" s="28" t="s">
        <v>41</v>
      </c>
      <c r="D47" s="28" t="s">
        <v>22</v>
      </c>
      <c r="E47" s="28" t="s">
        <v>21</v>
      </c>
      <c r="F47" s="28" t="s">
        <v>20</v>
      </c>
      <c r="G47" s="28" t="s">
        <v>19</v>
      </c>
      <c r="H47" s="28" t="s">
        <v>68</v>
      </c>
      <c r="I47" s="78" t="s">
        <v>69</v>
      </c>
      <c r="J47" s="79" t="s">
        <v>70</v>
      </c>
      <c r="K47" s="4" t="s">
        <v>29</v>
      </c>
      <c r="L47" s="5" t="s">
        <v>23</v>
      </c>
      <c r="M47" s="4" t="s">
        <v>34</v>
      </c>
      <c r="N47" s="5" t="s">
        <v>23</v>
      </c>
      <c r="O47" s="4" t="s">
        <v>0</v>
      </c>
      <c r="P47" s="5" t="s">
        <v>23</v>
      </c>
      <c r="Q47" s="41" t="s">
        <v>42</v>
      </c>
      <c r="R47" s="5" t="s">
        <v>25</v>
      </c>
    </row>
    <row r="48" spans="2:18" s="45" customFormat="1" ht="12.75">
      <c r="B48" s="51" t="s">
        <v>58</v>
      </c>
      <c r="C48" s="59">
        <v>1226600</v>
      </c>
      <c r="D48" s="47"/>
      <c r="E48" s="47"/>
      <c r="F48" s="47"/>
      <c r="G48" s="47"/>
      <c r="H48" s="47"/>
      <c r="I48" s="47"/>
      <c r="J48" s="48"/>
      <c r="K48" s="59">
        <v>1226600</v>
      </c>
      <c r="L48" s="54" t="s">
        <v>26</v>
      </c>
      <c r="M48" s="50"/>
      <c r="N48" s="49"/>
      <c r="O48" s="6">
        <f aca="true" t="shared" si="15" ref="O48:O57">SUM(C48:J48)</f>
        <v>1226600</v>
      </c>
      <c r="P48" s="54" t="s">
        <v>26</v>
      </c>
      <c r="Q48" s="62">
        <v>0.55</v>
      </c>
      <c r="R48" s="49"/>
    </row>
    <row r="49" spans="2:18" s="45" customFormat="1" ht="12.75">
      <c r="B49" s="51" t="s">
        <v>59</v>
      </c>
      <c r="C49" s="59">
        <v>1287600</v>
      </c>
      <c r="D49" s="47"/>
      <c r="E49" s="47"/>
      <c r="F49" s="47"/>
      <c r="G49" s="47"/>
      <c r="H49" s="47"/>
      <c r="I49" s="47"/>
      <c r="J49" s="48"/>
      <c r="K49" s="59">
        <v>1287600</v>
      </c>
      <c r="L49" s="8">
        <f aca="true" t="shared" si="16" ref="L49:L58">(K49/K48)-1</f>
        <v>0.04973096363932816</v>
      </c>
      <c r="M49" s="50"/>
      <c r="N49" s="49"/>
      <c r="O49" s="6">
        <f t="shared" si="15"/>
        <v>1287600</v>
      </c>
      <c r="P49" s="14">
        <f aca="true" t="shared" si="17" ref="P49:P58">(O49/O48)-1</f>
        <v>0.04973096363932816</v>
      </c>
      <c r="Q49" s="62">
        <v>0.65</v>
      </c>
      <c r="R49" s="58" t="s">
        <v>28</v>
      </c>
    </row>
    <row r="50" spans="2:18" s="45" customFormat="1" ht="12.75">
      <c r="B50" s="51" t="s">
        <v>60</v>
      </c>
      <c r="C50" s="59">
        <v>1281893</v>
      </c>
      <c r="D50" s="47"/>
      <c r="E50" s="47"/>
      <c r="F50" s="47"/>
      <c r="G50" s="47"/>
      <c r="H50" s="47"/>
      <c r="I50" s="47"/>
      <c r="J50" s="48"/>
      <c r="K50" s="59">
        <v>1281893</v>
      </c>
      <c r="L50" s="8">
        <f t="shared" si="16"/>
        <v>-0.0044322771046908516</v>
      </c>
      <c r="M50" s="50"/>
      <c r="N50" s="49"/>
      <c r="O50" s="6">
        <f t="shared" si="15"/>
        <v>1281893</v>
      </c>
      <c r="P50" s="14">
        <f t="shared" si="17"/>
        <v>-0.0044322771046908516</v>
      </c>
      <c r="Q50" s="62">
        <v>0.85</v>
      </c>
      <c r="R50" s="49"/>
    </row>
    <row r="51" spans="2:18" s="45" customFormat="1" ht="12.75">
      <c r="B51" s="51" t="s">
        <v>61</v>
      </c>
      <c r="C51" s="59">
        <v>1155998</v>
      </c>
      <c r="D51" s="47"/>
      <c r="E51" s="47"/>
      <c r="F51" s="47"/>
      <c r="G51" s="47"/>
      <c r="H51" s="47"/>
      <c r="I51" s="47"/>
      <c r="J51" s="48"/>
      <c r="K51" s="59">
        <v>1155998</v>
      </c>
      <c r="L51" s="8">
        <f t="shared" si="16"/>
        <v>-0.0982102250343827</v>
      </c>
      <c r="M51" s="50"/>
      <c r="N51" s="49"/>
      <c r="O51" s="6">
        <f t="shared" si="15"/>
        <v>1155998</v>
      </c>
      <c r="P51" s="14">
        <f t="shared" si="17"/>
        <v>-0.0982102250343827</v>
      </c>
      <c r="Q51" s="62">
        <v>0.85</v>
      </c>
      <c r="R51" s="49"/>
    </row>
    <row r="52" spans="2:18" s="45" customFormat="1" ht="12.75">
      <c r="B52" s="51" t="s">
        <v>62</v>
      </c>
      <c r="C52" s="59">
        <v>1347576</v>
      </c>
      <c r="D52" s="47"/>
      <c r="E52" s="47"/>
      <c r="F52" s="47"/>
      <c r="G52" s="47"/>
      <c r="H52" s="47"/>
      <c r="I52" s="47"/>
      <c r="J52" s="48"/>
      <c r="K52" s="59">
        <v>1347576</v>
      </c>
      <c r="L52" s="8">
        <f t="shared" si="16"/>
        <v>0.16572520021660941</v>
      </c>
      <c r="M52" s="50"/>
      <c r="N52" s="49"/>
      <c r="O52" s="6">
        <f t="shared" si="15"/>
        <v>1347576</v>
      </c>
      <c r="P52" s="14">
        <f t="shared" si="17"/>
        <v>0.16572520021660941</v>
      </c>
      <c r="Q52" s="57">
        <v>0.5</v>
      </c>
      <c r="R52" s="58" t="s">
        <v>54</v>
      </c>
    </row>
    <row r="53" spans="2:18" s="45" customFormat="1" ht="12.75">
      <c r="B53" s="51" t="s">
        <v>52</v>
      </c>
      <c r="C53" s="59">
        <v>1493114</v>
      </c>
      <c r="D53" s="47"/>
      <c r="E53" s="47"/>
      <c r="F53" s="47"/>
      <c r="G53" s="47"/>
      <c r="H53" s="47"/>
      <c r="I53" s="47"/>
      <c r="J53" s="48"/>
      <c r="K53" s="59">
        <v>1493114</v>
      </c>
      <c r="L53" s="8">
        <f t="shared" si="16"/>
        <v>0.10799984564877962</v>
      </c>
      <c r="M53" s="50"/>
      <c r="N53" s="49"/>
      <c r="O53" s="6">
        <f t="shared" si="15"/>
        <v>1493114</v>
      </c>
      <c r="P53" s="14">
        <f t="shared" si="17"/>
        <v>0.10799984564877962</v>
      </c>
      <c r="Q53" s="57">
        <v>0.5</v>
      </c>
      <c r="R53" s="58" t="s">
        <v>54</v>
      </c>
    </row>
    <row r="54" spans="2:18" s="45" customFormat="1" ht="12.75">
      <c r="B54" s="51" t="s">
        <v>51</v>
      </c>
      <c r="C54" s="59">
        <v>1599628</v>
      </c>
      <c r="D54" s="47"/>
      <c r="E54" s="47"/>
      <c r="F54" s="47"/>
      <c r="G54" s="47"/>
      <c r="H54" s="47"/>
      <c r="I54" s="47"/>
      <c r="J54" s="48"/>
      <c r="K54" s="59">
        <v>1599628</v>
      </c>
      <c r="L54" s="8">
        <f t="shared" si="16"/>
        <v>0.0713368168806936</v>
      </c>
      <c r="M54" s="50"/>
      <c r="N54" s="49"/>
      <c r="O54" s="6">
        <f t="shared" si="15"/>
        <v>1599628</v>
      </c>
      <c r="P54" s="14">
        <f t="shared" si="17"/>
        <v>0.0713368168806936</v>
      </c>
      <c r="Q54" s="57">
        <v>0.85</v>
      </c>
      <c r="R54" s="58"/>
    </row>
    <row r="55" spans="2:18" s="45" customFormat="1" ht="12.75">
      <c r="B55" s="51" t="s">
        <v>50</v>
      </c>
      <c r="C55" s="59">
        <v>1431034</v>
      </c>
      <c r="D55" s="47"/>
      <c r="E55" s="47"/>
      <c r="F55" s="47"/>
      <c r="G55" s="47"/>
      <c r="H55" s="47"/>
      <c r="I55" s="47"/>
      <c r="J55" s="48"/>
      <c r="K55" s="59">
        <v>1431034</v>
      </c>
      <c r="L55" s="8">
        <f t="shared" si="16"/>
        <v>-0.10539575451292427</v>
      </c>
      <c r="M55" s="50"/>
      <c r="N55" s="49"/>
      <c r="O55" s="6">
        <f t="shared" si="15"/>
        <v>1431034</v>
      </c>
      <c r="P55" s="14">
        <f t="shared" si="17"/>
        <v>-0.10539575451292427</v>
      </c>
      <c r="Q55" s="57">
        <v>0.85</v>
      </c>
      <c r="R55" s="58"/>
    </row>
    <row r="56" spans="2:18" s="45" customFormat="1" ht="12.75">
      <c r="B56" s="51" t="s">
        <v>49</v>
      </c>
      <c r="C56" s="59">
        <v>1394679</v>
      </c>
      <c r="D56" s="47"/>
      <c r="E56" s="47"/>
      <c r="F56" s="47"/>
      <c r="G56" s="47"/>
      <c r="H56" s="47"/>
      <c r="I56" s="47"/>
      <c r="J56" s="48"/>
      <c r="K56" s="59">
        <v>1394679</v>
      </c>
      <c r="L56" s="8">
        <f t="shared" si="16"/>
        <v>-0.025404707365443424</v>
      </c>
      <c r="M56" s="50"/>
      <c r="N56" s="49"/>
      <c r="O56" s="6">
        <f t="shared" si="15"/>
        <v>1394679</v>
      </c>
      <c r="P56" s="14">
        <f t="shared" si="17"/>
        <v>-0.025404707365443424</v>
      </c>
      <c r="Q56" s="57">
        <v>0.85</v>
      </c>
      <c r="R56" s="58"/>
    </row>
    <row r="57" spans="1:18" ht="12.75">
      <c r="A57" s="45"/>
      <c r="B57" s="30" t="s">
        <v>1</v>
      </c>
      <c r="C57" s="63">
        <v>1337700</v>
      </c>
      <c r="D57" s="33"/>
      <c r="E57" s="19"/>
      <c r="F57" s="19"/>
      <c r="G57" s="19"/>
      <c r="H57" s="19"/>
      <c r="I57" s="19"/>
      <c r="J57" s="7"/>
      <c r="K57" s="63">
        <v>1337700</v>
      </c>
      <c r="L57" s="8">
        <f t="shared" si="16"/>
        <v>-0.040854562232599756</v>
      </c>
      <c r="M57" s="11">
        <f>SUM(D57:J57)</f>
        <v>0</v>
      </c>
      <c r="N57" s="7" t="s">
        <v>26</v>
      </c>
      <c r="O57" s="6">
        <f t="shared" si="15"/>
        <v>1337700</v>
      </c>
      <c r="P57" s="14">
        <f t="shared" si="17"/>
        <v>-0.040854562232599756</v>
      </c>
      <c r="Q57" s="23">
        <v>1.1</v>
      </c>
      <c r="R57" s="7" t="s">
        <v>35</v>
      </c>
    </row>
    <row r="58" spans="1:18" ht="12.75">
      <c r="A58" s="45"/>
      <c r="B58" s="30" t="s">
        <v>2</v>
      </c>
      <c r="C58" s="64">
        <v>1311920</v>
      </c>
      <c r="D58" s="35"/>
      <c r="E58" s="19"/>
      <c r="F58" s="19"/>
      <c r="G58" s="19"/>
      <c r="H58" s="19"/>
      <c r="I58" s="19"/>
      <c r="J58" s="7"/>
      <c r="K58" s="64">
        <v>1311920</v>
      </c>
      <c r="L58" s="8">
        <f t="shared" si="16"/>
        <v>-0.019271884578006993</v>
      </c>
      <c r="M58" s="11">
        <f aca="true" t="shared" si="18" ref="M58:M82">SUM(D58:J58)</f>
        <v>0</v>
      </c>
      <c r="N58" s="7" t="s">
        <v>26</v>
      </c>
      <c r="O58" s="6">
        <f aca="true" t="shared" si="19" ref="O58:O81">SUM(C58:J58)</f>
        <v>1311920</v>
      </c>
      <c r="P58" s="14">
        <f t="shared" si="17"/>
        <v>-0.019271884578006993</v>
      </c>
      <c r="Q58" s="23">
        <v>1.1</v>
      </c>
      <c r="R58" s="7"/>
    </row>
    <row r="59" spans="1:18" ht="12.75">
      <c r="A59" s="45"/>
      <c r="B59" s="30" t="s">
        <v>3</v>
      </c>
      <c r="C59" s="64">
        <v>1270629</v>
      </c>
      <c r="D59" s="33"/>
      <c r="E59" s="19"/>
      <c r="F59" s="19"/>
      <c r="G59" s="19"/>
      <c r="H59" s="19"/>
      <c r="I59" s="19"/>
      <c r="J59" s="7"/>
      <c r="K59" s="67">
        <v>1270629</v>
      </c>
      <c r="L59" s="8">
        <f aca="true" t="shared" si="20" ref="L59:L73">(K59/K58)-1</f>
        <v>-0.03147371790962861</v>
      </c>
      <c r="M59" s="11">
        <f t="shared" si="18"/>
        <v>0</v>
      </c>
      <c r="N59" s="7" t="s">
        <v>26</v>
      </c>
      <c r="O59" s="6">
        <f t="shared" si="19"/>
        <v>1270629</v>
      </c>
      <c r="P59" s="14">
        <f aca="true" t="shared" si="21" ref="P59:P73">(O59/O58)-1</f>
        <v>-0.03147371790962861</v>
      </c>
      <c r="Q59" s="23">
        <v>1.1</v>
      </c>
      <c r="R59" s="7"/>
    </row>
    <row r="60" spans="1:18" ht="12.75">
      <c r="A60" s="45"/>
      <c r="B60" s="30" t="s">
        <v>4</v>
      </c>
      <c r="C60" s="64">
        <v>1281630</v>
      </c>
      <c r="D60" s="33">
        <v>20291</v>
      </c>
      <c r="E60" s="19"/>
      <c r="F60" s="27"/>
      <c r="G60" s="19"/>
      <c r="H60" s="19"/>
      <c r="I60" s="19"/>
      <c r="J60" s="7"/>
      <c r="K60" s="67">
        <v>1281630</v>
      </c>
      <c r="L60" s="8">
        <f t="shared" si="20"/>
        <v>0.008657916669617904</v>
      </c>
      <c r="M60" s="11">
        <f t="shared" si="18"/>
        <v>20291</v>
      </c>
      <c r="N60" s="8">
        <v>1</v>
      </c>
      <c r="O60" s="6">
        <f t="shared" si="19"/>
        <v>1301921</v>
      </c>
      <c r="P60" s="14">
        <f t="shared" si="21"/>
        <v>0.024627172841167555</v>
      </c>
      <c r="Q60" s="23">
        <v>1.1</v>
      </c>
      <c r="R60" s="7"/>
    </row>
    <row r="61" spans="1:18" ht="12.75">
      <c r="A61" s="45"/>
      <c r="B61" s="30" t="s">
        <v>5</v>
      </c>
      <c r="C61" s="65">
        <v>1270096</v>
      </c>
      <c r="D61" s="35">
        <v>34242</v>
      </c>
      <c r="E61" s="19"/>
      <c r="F61" s="27"/>
      <c r="G61" s="19"/>
      <c r="H61" s="19"/>
      <c r="I61" s="19"/>
      <c r="J61" s="7"/>
      <c r="K61" s="67">
        <v>1270096</v>
      </c>
      <c r="L61" s="8">
        <f t="shared" si="20"/>
        <v>-0.008999477228217145</v>
      </c>
      <c r="M61" s="11">
        <f t="shared" si="18"/>
        <v>34242</v>
      </c>
      <c r="N61" s="8">
        <f>(M61/M60)-1</f>
        <v>0.6875462027499877</v>
      </c>
      <c r="O61" s="6">
        <f t="shared" si="19"/>
        <v>1304338</v>
      </c>
      <c r="P61" s="14">
        <f t="shared" si="21"/>
        <v>0.001856487452003508</v>
      </c>
      <c r="Q61" s="23">
        <v>1.1</v>
      </c>
      <c r="R61" s="7" t="s">
        <v>36</v>
      </c>
    </row>
    <row r="62" spans="1:18" ht="12.75">
      <c r="A62" s="45"/>
      <c r="B62" s="30" t="s">
        <v>6</v>
      </c>
      <c r="C62" s="64">
        <v>1169786</v>
      </c>
      <c r="D62" s="33">
        <v>36553</v>
      </c>
      <c r="E62" s="34">
        <v>12494</v>
      </c>
      <c r="F62" s="27"/>
      <c r="G62" s="19"/>
      <c r="H62" s="19"/>
      <c r="I62" s="19"/>
      <c r="J62" s="7"/>
      <c r="K62" s="67">
        <v>1169786</v>
      </c>
      <c r="L62" s="8">
        <f t="shared" si="20"/>
        <v>-0.07897828195663947</v>
      </c>
      <c r="M62" s="11">
        <f t="shared" si="18"/>
        <v>49047</v>
      </c>
      <c r="N62" s="8">
        <f aca="true" t="shared" si="22" ref="N62:N73">(M62/M61)-1</f>
        <v>0.43236376379884356</v>
      </c>
      <c r="O62" s="6">
        <f t="shared" si="19"/>
        <v>1218833</v>
      </c>
      <c r="P62" s="14">
        <f t="shared" si="21"/>
        <v>-0.06555432717593135</v>
      </c>
      <c r="Q62" s="23">
        <v>1.1</v>
      </c>
      <c r="R62" s="7"/>
    </row>
    <row r="63" spans="1:18" ht="12.75">
      <c r="A63" s="45"/>
      <c r="B63" s="30" t="s">
        <v>7</v>
      </c>
      <c r="C63" s="64">
        <v>1179619</v>
      </c>
      <c r="D63" s="33">
        <v>36610</v>
      </c>
      <c r="E63" s="34">
        <v>15754</v>
      </c>
      <c r="F63" s="27"/>
      <c r="G63" s="19"/>
      <c r="H63" s="19"/>
      <c r="I63" s="19"/>
      <c r="J63" s="7"/>
      <c r="K63" s="67">
        <v>1179619</v>
      </c>
      <c r="L63" s="8">
        <f t="shared" si="20"/>
        <v>0.008405810977392347</v>
      </c>
      <c r="M63" s="11">
        <f t="shared" si="18"/>
        <v>52364</v>
      </c>
      <c r="N63" s="8">
        <f t="shared" si="22"/>
        <v>0.06762900890982126</v>
      </c>
      <c r="O63" s="6">
        <f t="shared" si="19"/>
        <v>1231983</v>
      </c>
      <c r="P63" s="14">
        <f t="shared" si="21"/>
        <v>0.010789008830578206</v>
      </c>
      <c r="Q63" s="23">
        <v>1.35</v>
      </c>
      <c r="R63" s="7"/>
    </row>
    <row r="64" spans="1:18" ht="12.75">
      <c r="A64" s="45"/>
      <c r="B64" s="30" t="s">
        <v>8</v>
      </c>
      <c r="C64" s="64">
        <v>1082946</v>
      </c>
      <c r="D64" s="33">
        <v>39619</v>
      </c>
      <c r="E64" s="34">
        <v>19050</v>
      </c>
      <c r="F64" s="27"/>
      <c r="G64" s="19"/>
      <c r="H64" s="19"/>
      <c r="I64" s="19"/>
      <c r="J64" s="7"/>
      <c r="K64" s="67">
        <v>1082946</v>
      </c>
      <c r="L64" s="8">
        <f t="shared" si="20"/>
        <v>-0.0819527321957344</v>
      </c>
      <c r="M64" s="11">
        <f t="shared" si="18"/>
        <v>58669</v>
      </c>
      <c r="N64" s="8">
        <f t="shared" si="22"/>
        <v>0.12040714995034763</v>
      </c>
      <c r="O64" s="6">
        <f t="shared" si="19"/>
        <v>1141615</v>
      </c>
      <c r="P64" s="14">
        <f t="shared" si="21"/>
        <v>-0.07335166150831629</v>
      </c>
      <c r="Q64" s="23">
        <v>1.35</v>
      </c>
      <c r="R64" s="7" t="s">
        <v>28</v>
      </c>
    </row>
    <row r="65" spans="1:18" ht="12.75">
      <c r="A65" s="45"/>
      <c r="B65" s="30" t="s">
        <v>9</v>
      </c>
      <c r="C65" s="63">
        <v>1048056</v>
      </c>
      <c r="D65" s="36">
        <v>44447</v>
      </c>
      <c r="E65" s="18">
        <v>24585</v>
      </c>
      <c r="F65" s="18">
        <v>14473</v>
      </c>
      <c r="G65" s="19"/>
      <c r="H65" s="19"/>
      <c r="I65" s="19"/>
      <c r="J65" s="7"/>
      <c r="K65" s="67">
        <v>1048056</v>
      </c>
      <c r="L65" s="8">
        <f t="shared" si="20"/>
        <v>-0.032217672903358086</v>
      </c>
      <c r="M65" s="11">
        <f t="shared" si="18"/>
        <v>83505</v>
      </c>
      <c r="N65" s="8">
        <f t="shared" si="22"/>
        <v>0.42332407233803204</v>
      </c>
      <c r="O65" s="6">
        <f t="shared" si="19"/>
        <v>1131561</v>
      </c>
      <c r="P65" s="14">
        <f t="shared" si="21"/>
        <v>-0.008806821914568386</v>
      </c>
      <c r="Q65" s="23">
        <v>1.35</v>
      </c>
      <c r="R65" s="7"/>
    </row>
    <row r="66" spans="1:18" ht="12.75">
      <c r="A66" s="45"/>
      <c r="B66" s="30" t="s">
        <v>10</v>
      </c>
      <c r="C66" s="64">
        <v>1074040</v>
      </c>
      <c r="D66" s="37">
        <v>50122</v>
      </c>
      <c r="E66" s="27">
        <v>37755</v>
      </c>
      <c r="F66" s="27">
        <v>20152</v>
      </c>
      <c r="G66" s="19"/>
      <c r="H66" s="19"/>
      <c r="I66" s="19"/>
      <c r="J66" s="7"/>
      <c r="K66" s="67">
        <v>1074040</v>
      </c>
      <c r="L66" s="8">
        <f t="shared" si="20"/>
        <v>0.02479256833604304</v>
      </c>
      <c r="M66" s="11">
        <f t="shared" si="18"/>
        <v>108029</v>
      </c>
      <c r="N66" s="8">
        <f t="shared" si="22"/>
        <v>0.29368301299323396</v>
      </c>
      <c r="O66" s="6">
        <f t="shared" si="19"/>
        <v>1182069</v>
      </c>
      <c r="P66" s="14">
        <f t="shared" si="21"/>
        <v>0.04463568468690604</v>
      </c>
      <c r="Q66" s="23">
        <v>1.35</v>
      </c>
      <c r="R66" s="7"/>
    </row>
    <row r="67" spans="1:18" ht="12.75">
      <c r="A67" s="45"/>
      <c r="B67" s="30" t="s">
        <v>11</v>
      </c>
      <c r="C67" s="64">
        <v>1129895</v>
      </c>
      <c r="D67" s="37">
        <v>51142</v>
      </c>
      <c r="E67" s="27">
        <v>40345</v>
      </c>
      <c r="F67" s="27">
        <v>23149</v>
      </c>
      <c r="G67" s="19"/>
      <c r="H67" s="19"/>
      <c r="I67" s="19"/>
      <c r="J67" s="7"/>
      <c r="K67" s="67">
        <v>1129895</v>
      </c>
      <c r="L67" s="8">
        <f t="shared" si="20"/>
        <v>0.052004580834978276</v>
      </c>
      <c r="M67" s="11">
        <f t="shared" si="18"/>
        <v>114636</v>
      </c>
      <c r="N67" s="8">
        <f t="shared" si="22"/>
        <v>0.06115950346666166</v>
      </c>
      <c r="O67" s="6">
        <f t="shared" si="19"/>
        <v>1244531</v>
      </c>
      <c r="P67" s="14">
        <f t="shared" si="21"/>
        <v>0.05284124699996373</v>
      </c>
      <c r="Q67" s="23">
        <v>1.35</v>
      </c>
      <c r="R67" s="7"/>
    </row>
    <row r="68" spans="1:18" ht="12.75">
      <c r="A68" s="45"/>
      <c r="B68" s="30" t="s">
        <v>12</v>
      </c>
      <c r="C68" s="63">
        <v>1074558</v>
      </c>
      <c r="D68" s="37">
        <v>53441</v>
      </c>
      <c r="E68" s="27">
        <v>42418</v>
      </c>
      <c r="F68" s="27">
        <v>26894</v>
      </c>
      <c r="G68" s="19"/>
      <c r="H68" s="19"/>
      <c r="I68" s="19"/>
      <c r="J68" s="7"/>
      <c r="K68" s="67">
        <v>1074558</v>
      </c>
      <c r="L68" s="8">
        <f t="shared" si="20"/>
        <v>-0.04897534726678143</v>
      </c>
      <c r="M68" s="11">
        <f t="shared" si="18"/>
        <v>122753</v>
      </c>
      <c r="N68" s="8">
        <f t="shared" si="22"/>
        <v>0.07080672738057858</v>
      </c>
      <c r="O68" s="6">
        <f t="shared" si="19"/>
        <v>1197311</v>
      </c>
      <c r="P68" s="14">
        <f t="shared" si="21"/>
        <v>-0.03794200385526758</v>
      </c>
      <c r="Q68" s="23">
        <v>1.35</v>
      </c>
      <c r="R68" s="7"/>
    </row>
    <row r="69" spans="1:18" ht="12.75">
      <c r="A69" s="45"/>
      <c r="B69" s="30" t="s">
        <v>13</v>
      </c>
      <c r="C69" s="63">
        <v>1067778</v>
      </c>
      <c r="D69" s="36">
        <v>61714</v>
      </c>
      <c r="E69" s="18">
        <v>83230</v>
      </c>
      <c r="F69" s="27">
        <v>29610</v>
      </c>
      <c r="G69" s="19"/>
      <c r="H69" s="19"/>
      <c r="I69" s="19"/>
      <c r="J69" s="7"/>
      <c r="K69" s="67">
        <v>1067778</v>
      </c>
      <c r="L69" s="8">
        <f t="shared" si="20"/>
        <v>-0.0063095710050086184</v>
      </c>
      <c r="M69" s="11">
        <f t="shared" si="18"/>
        <v>174554</v>
      </c>
      <c r="N69" s="8">
        <f t="shared" si="22"/>
        <v>0.42199375982664367</v>
      </c>
      <c r="O69" s="6">
        <f t="shared" si="19"/>
        <v>1242332</v>
      </c>
      <c r="P69" s="14">
        <f t="shared" si="21"/>
        <v>0.03760175927557663</v>
      </c>
      <c r="Q69" s="23">
        <v>1.35</v>
      </c>
      <c r="R69" s="7"/>
    </row>
    <row r="70" spans="1:18" ht="12.75">
      <c r="A70" s="45"/>
      <c r="B70" s="30" t="s">
        <v>14</v>
      </c>
      <c r="C70" s="63">
        <v>1123013</v>
      </c>
      <c r="D70" s="36">
        <v>72262</v>
      </c>
      <c r="E70" s="18">
        <v>105571</v>
      </c>
      <c r="F70" s="27">
        <v>33351</v>
      </c>
      <c r="G70" s="19"/>
      <c r="H70" s="19"/>
      <c r="I70" s="19"/>
      <c r="J70" s="7"/>
      <c r="K70" s="67">
        <v>1123013</v>
      </c>
      <c r="L70" s="8">
        <f t="shared" si="20"/>
        <v>0.0517289174341482</v>
      </c>
      <c r="M70" s="11">
        <f t="shared" si="18"/>
        <v>211184</v>
      </c>
      <c r="N70" s="8">
        <f t="shared" si="22"/>
        <v>0.2098491011377568</v>
      </c>
      <c r="O70" s="6">
        <f t="shared" si="19"/>
        <v>1334197</v>
      </c>
      <c r="P70" s="14">
        <f t="shared" si="21"/>
        <v>0.07394561196201987</v>
      </c>
      <c r="Q70" s="23">
        <v>1.35</v>
      </c>
      <c r="R70" s="7" t="s">
        <v>28</v>
      </c>
    </row>
    <row r="71" spans="1:18" ht="12.75">
      <c r="A71" s="45"/>
      <c r="B71" s="30" t="s">
        <v>15</v>
      </c>
      <c r="C71" s="63">
        <v>1147254</v>
      </c>
      <c r="D71" s="36">
        <v>71397</v>
      </c>
      <c r="E71" s="18">
        <v>106974</v>
      </c>
      <c r="F71" s="27">
        <v>29297</v>
      </c>
      <c r="G71" s="19"/>
      <c r="H71" s="19"/>
      <c r="I71" s="19"/>
      <c r="J71" s="7"/>
      <c r="K71" s="67">
        <v>1147254</v>
      </c>
      <c r="L71" s="8">
        <f t="shared" si="20"/>
        <v>0.021585680664426787</v>
      </c>
      <c r="M71" s="11">
        <f t="shared" si="18"/>
        <v>207668</v>
      </c>
      <c r="N71" s="8">
        <f t="shared" si="22"/>
        <v>-0.016648988559739397</v>
      </c>
      <c r="O71" s="6">
        <f t="shared" si="19"/>
        <v>1354922</v>
      </c>
      <c r="P71" s="14">
        <f t="shared" si="21"/>
        <v>0.015533688053563255</v>
      </c>
      <c r="Q71" s="23">
        <v>1.35</v>
      </c>
      <c r="R71" s="7"/>
    </row>
    <row r="72" spans="1:18" ht="12.75">
      <c r="A72" s="45"/>
      <c r="B72" s="30" t="s">
        <v>16</v>
      </c>
      <c r="C72" s="63">
        <v>1100281</v>
      </c>
      <c r="D72" s="36">
        <v>67698</v>
      </c>
      <c r="E72" s="18">
        <v>95778</v>
      </c>
      <c r="F72" s="27">
        <v>32365</v>
      </c>
      <c r="G72" s="19"/>
      <c r="H72" s="19"/>
      <c r="I72" s="19"/>
      <c r="J72" s="7"/>
      <c r="K72" s="67">
        <v>1100281</v>
      </c>
      <c r="L72" s="8">
        <f t="shared" si="20"/>
        <v>-0.04094385375862708</v>
      </c>
      <c r="M72" s="11">
        <f t="shared" si="18"/>
        <v>195841</v>
      </c>
      <c r="N72" s="8">
        <f t="shared" si="22"/>
        <v>-0.05695148024731789</v>
      </c>
      <c r="O72" s="6">
        <f t="shared" si="19"/>
        <v>1296122</v>
      </c>
      <c r="P72" s="14">
        <f t="shared" si="21"/>
        <v>-0.043397332097345864</v>
      </c>
      <c r="Q72" s="23">
        <v>1.35</v>
      </c>
      <c r="R72" s="7" t="s">
        <v>28</v>
      </c>
    </row>
    <row r="73" spans="1:18" ht="12.75">
      <c r="A73" s="45"/>
      <c r="B73" s="30" t="s">
        <v>17</v>
      </c>
      <c r="C73" s="63">
        <v>1085907.8974849575</v>
      </c>
      <c r="D73" s="36">
        <v>69351.3945303968</v>
      </c>
      <c r="E73" s="18">
        <v>104336.24557027052</v>
      </c>
      <c r="F73" s="27">
        <v>28813.44369432314</v>
      </c>
      <c r="G73" s="38">
        <v>14877.04881642512</v>
      </c>
      <c r="H73" s="38"/>
      <c r="I73" s="38"/>
      <c r="J73" s="20"/>
      <c r="K73" s="67">
        <v>1085907.8974849575</v>
      </c>
      <c r="L73" s="8">
        <f t="shared" si="20"/>
        <v>-0.013063119798526479</v>
      </c>
      <c r="M73" s="11">
        <f t="shared" si="18"/>
        <v>217378.13261141555</v>
      </c>
      <c r="N73" s="8">
        <f t="shared" si="22"/>
        <v>0.1099725420694111</v>
      </c>
      <c r="O73" s="6">
        <f t="shared" si="19"/>
        <v>1303286.030096373</v>
      </c>
      <c r="P73" s="14">
        <f t="shared" si="21"/>
        <v>0.005527280685285074</v>
      </c>
      <c r="Q73" s="23">
        <v>1.25</v>
      </c>
      <c r="R73" s="7"/>
    </row>
    <row r="74" spans="1:18" ht="12.75">
      <c r="A74" s="45"/>
      <c r="B74" s="30" t="s">
        <v>18</v>
      </c>
      <c r="C74" s="63">
        <v>1141137.6659898595</v>
      </c>
      <c r="D74" s="36">
        <v>70689.2223229572</v>
      </c>
      <c r="E74" s="18">
        <v>111205.74746303503</v>
      </c>
      <c r="F74" s="27">
        <v>30332.71752529183</v>
      </c>
      <c r="G74" s="38">
        <v>15475.195418204385</v>
      </c>
      <c r="H74" s="38"/>
      <c r="I74" s="38"/>
      <c r="J74" s="20"/>
      <c r="K74" s="67">
        <v>1141137.6659898595</v>
      </c>
      <c r="L74" s="8">
        <f aca="true" t="shared" si="23" ref="L74:L81">(K74/K73)-1</f>
        <v>0.050860453849556064</v>
      </c>
      <c r="M74" s="11">
        <f t="shared" si="18"/>
        <v>227702.88272948845</v>
      </c>
      <c r="N74" s="8">
        <f aca="true" t="shared" si="24" ref="N74:N81">(M74/M73)-1</f>
        <v>0.04749672836931307</v>
      </c>
      <c r="O74" s="6">
        <f t="shared" si="19"/>
        <v>1368840.5487193477</v>
      </c>
      <c r="P74" s="14">
        <f aca="true" t="shared" si="25" ref="P74:P81">(O74/O73)-1</f>
        <v>0.0502994101901999</v>
      </c>
      <c r="Q74" s="23">
        <v>1.25</v>
      </c>
      <c r="R74" s="7"/>
    </row>
    <row r="75" spans="1:18" ht="12.75">
      <c r="A75" s="45"/>
      <c r="B75" s="30" t="s">
        <v>38</v>
      </c>
      <c r="C75" s="63">
        <v>1202888</v>
      </c>
      <c r="D75" s="36">
        <v>78748</v>
      </c>
      <c r="E75" s="18">
        <v>125155</v>
      </c>
      <c r="F75" s="27">
        <v>34863</v>
      </c>
      <c r="G75" s="38">
        <v>16778</v>
      </c>
      <c r="H75" s="38"/>
      <c r="I75" s="38"/>
      <c r="J75" s="20">
        <v>18285</v>
      </c>
      <c r="K75" s="67">
        <v>1202888</v>
      </c>
      <c r="L75" s="8">
        <f t="shared" si="23"/>
        <v>0.05411295749016953</v>
      </c>
      <c r="M75" s="11">
        <f t="shared" si="18"/>
        <v>273829</v>
      </c>
      <c r="N75" s="8">
        <f t="shared" si="24"/>
        <v>0.20257151212841462</v>
      </c>
      <c r="O75" s="6">
        <f t="shared" si="19"/>
        <v>1476717</v>
      </c>
      <c r="P75" s="14">
        <f t="shared" si="25"/>
        <v>0.07880863215337874</v>
      </c>
      <c r="Q75" s="23">
        <v>1.25</v>
      </c>
      <c r="R75" s="7"/>
    </row>
    <row r="76" spans="1:18" ht="12.75">
      <c r="A76" s="45"/>
      <c r="B76" s="30" t="s">
        <v>44</v>
      </c>
      <c r="C76" s="63">
        <v>1230989</v>
      </c>
      <c r="D76" s="36">
        <v>74304</v>
      </c>
      <c r="E76" s="18">
        <v>127196</v>
      </c>
      <c r="F76" s="27">
        <v>35686</v>
      </c>
      <c r="G76" s="38">
        <v>18776</v>
      </c>
      <c r="H76" s="38"/>
      <c r="I76" s="38"/>
      <c r="J76" s="20">
        <v>21502</v>
      </c>
      <c r="K76" s="67">
        <v>1230989</v>
      </c>
      <c r="L76" s="8">
        <f t="shared" si="23"/>
        <v>0.02336127719288905</v>
      </c>
      <c r="M76" s="11">
        <f t="shared" si="18"/>
        <v>277464</v>
      </c>
      <c r="N76" s="8">
        <f t="shared" si="24"/>
        <v>0.013274707938165875</v>
      </c>
      <c r="O76" s="6">
        <f t="shared" si="19"/>
        <v>1508453</v>
      </c>
      <c r="P76" s="14">
        <f t="shared" si="25"/>
        <v>0.021490915320945048</v>
      </c>
      <c r="Q76" s="23">
        <v>1.25</v>
      </c>
      <c r="R76" s="7"/>
    </row>
    <row r="77" spans="1:18" ht="12.75">
      <c r="A77" s="45"/>
      <c r="B77" s="30" t="s">
        <v>43</v>
      </c>
      <c r="C77" s="63">
        <v>1153758</v>
      </c>
      <c r="D77" s="36">
        <v>75564</v>
      </c>
      <c r="E77" s="18">
        <v>134665</v>
      </c>
      <c r="F77" s="27">
        <v>38249</v>
      </c>
      <c r="G77" s="38">
        <v>20514</v>
      </c>
      <c r="H77" s="38"/>
      <c r="I77" s="38"/>
      <c r="J77" s="20">
        <v>23352</v>
      </c>
      <c r="K77" s="67">
        <v>1153758</v>
      </c>
      <c r="L77" s="8">
        <f t="shared" si="23"/>
        <v>-0.0627389846700499</v>
      </c>
      <c r="M77" s="11">
        <f t="shared" si="18"/>
        <v>292344</v>
      </c>
      <c r="N77" s="8">
        <f t="shared" si="24"/>
        <v>0.0536285788426607</v>
      </c>
      <c r="O77" s="6">
        <f t="shared" si="19"/>
        <v>1446102</v>
      </c>
      <c r="P77" s="14">
        <f t="shared" si="25"/>
        <v>-0.04133440021001644</v>
      </c>
      <c r="Q77" s="23">
        <v>1.25</v>
      </c>
      <c r="R77" s="7"/>
    </row>
    <row r="78" spans="1:18" ht="12.75">
      <c r="A78" s="45"/>
      <c r="B78" s="30" t="s">
        <v>45</v>
      </c>
      <c r="C78" s="63">
        <v>1155000</v>
      </c>
      <c r="D78" s="36">
        <v>79349</v>
      </c>
      <c r="E78" s="18">
        <v>146723</v>
      </c>
      <c r="F78" s="27">
        <v>39623</v>
      </c>
      <c r="G78" s="38">
        <v>23681</v>
      </c>
      <c r="H78" s="38"/>
      <c r="I78" s="38"/>
      <c r="J78" s="20">
        <v>23093</v>
      </c>
      <c r="K78" s="67">
        <v>1155000</v>
      </c>
      <c r="L78" s="44">
        <f t="shared" si="23"/>
        <v>0.0010764822432434151</v>
      </c>
      <c r="M78" s="11">
        <f t="shared" si="18"/>
        <v>312469</v>
      </c>
      <c r="N78" s="8">
        <f t="shared" si="24"/>
        <v>0.06884013354130758</v>
      </c>
      <c r="O78" s="6">
        <f t="shared" si="19"/>
        <v>1467469</v>
      </c>
      <c r="P78" s="14">
        <f t="shared" si="25"/>
        <v>0.014775582911855434</v>
      </c>
      <c r="Q78" s="23">
        <v>1.25</v>
      </c>
      <c r="R78" s="7" t="s">
        <v>48</v>
      </c>
    </row>
    <row r="79" spans="1:18" ht="12.75">
      <c r="A79" s="45"/>
      <c r="B79" s="30" t="s">
        <v>46</v>
      </c>
      <c r="C79" s="63">
        <v>1047441</v>
      </c>
      <c r="D79" s="36">
        <v>71038</v>
      </c>
      <c r="E79" s="18">
        <v>133099</v>
      </c>
      <c r="F79" s="27">
        <v>35259</v>
      </c>
      <c r="G79" s="38">
        <v>30804</v>
      </c>
      <c r="H79" s="38"/>
      <c r="I79" s="38">
        <v>7889</v>
      </c>
      <c r="J79" s="20">
        <v>23957</v>
      </c>
      <c r="K79" s="63">
        <v>1047441</v>
      </c>
      <c r="L79" s="44">
        <f t="shared" si="23"/>
        <v>-0.09312467532467528</v>
      </c>
      <c r="M79" s="11">
        <f t="shared" si="18"/>
        <v>302046</v>
      </c>
      <c r="N79" s="8">
        <f t="shared" si="24"/>
        <v>-0.03335690900537336</v>
      </c>
      <c r="O79" s="6">
        <f t="shared" si="19"/>
        <v>1349487</v>
      </c>
      <c r="P79" s="14">
        <f t="shared" si="25"/>
        <v>-0.0803982912075144</v>
      </c>
      <c r="Q79" s="23">
        <v>1.25</v>
      </c>
      <c r="R79" s="7"/>
    </row>
    <row r="80" spans="1:18" ht="12.75">
      <c r="A80" s="45"/>
      <c r="B80" s="30" t="s">
        <v>64</v>
      </c>
      <c r="C80" s="63">
        <v>1110353</v>
      </c>
      <c r="D80" s="36">
        <v>73825</v>
      </c>
      <c r="E80" s="18">
        <v>141680</v>
      </c>
      <c r="F80" s="27">
        <v>38917</v>
      </c>
      <c r="G80" s="38">
        <v>39660</v>
      </c>
      <c r="H80" s="38"/>
      <c r="I80" s="38">
        <v>9386</v>
      </c>
      <c r="J80" s="20">
        <v>22462</v>
      </c>
      <c r="K80" s="63">
        <v>1110353</v>
      </c>
      <c r="L80" s="44">
        <f t="shared" si="23"/>
        <v>0.060062571543409105</v>
      </c>
      <c r="M80" s="11">
        <f t="shared" si="18"/>
        <v>325930</v>
      </c>
      <c r="N80" s="8">
        <f t="shared" si="24"/>
        <v>0.0790740483237653</v>
      </c>
      <c r="O80" s="6">
        <f t="shared" si="19"/>
        <v>1436283</v>
      </c>
      <c r="P80" s="14">
        <f t="shared" si="25"/>
        <v>0.06431777408748651</v>
      </c>
      <c r="Q80" s="23">
        <v>1.5</v>
      </c>
      <c r="R80" s="7"/>
    </row>
    <row r="81" spans="1:18" ht="12.75">
      <c r="A81" s="45"/>
      <c r="B81" s="30" t="s">
        <v>67</v>
      </c>
      <c r="C81" s="63">
        <v>1085223</v>
      </c>
      <c r="D81" s="36">
        <v>91709</v>
      </c>
      <c r="E81" s="18">
        <v>158830</v>
      </c>
      <c r="F81" s="27">
        <v>46029</v>
      </c>
      <c r="G81" s="38">
        <v>42295</v>
      </c>
      <c r="H81" s="38">
        <v>23193</v>
      </c>
      <c r="I81" s="38">
        <v>11234</v>
      </c>
      <c r="J81" s="20">
        <v>25885</v>
      </c>
      <c r="K81" s="63">
        <v>1085223</v>
      </c>
      <c r="L81" s="44">
        <f t="shared" si="23"/>
        <v>-0.02263244211525528</v>
      </c>
      <c r="M81" s="11">
        <f t="shared" si="18"/>
        <v>399175</v>
      </c>
      <c r="N81" s="8">
        <f t="shared" si="24"/>
        <v>0.22472616819562474</v>
      </c>
      <c r="O81" s="6">
        <f t="shared" si="19"/>
        <v>1484398</v>
      </c>
      <c r="P81" s="14">
        <f t="shared" si="25"/>
        <v>0.03349966545590255</v>
      </c>
      <c r="Q81" s="23">
        <v>1.5</v>
      </c>
      <c r="R81" s="7"/>
    </row>
    <row r="82" spans="2:18" ht="13.5" thickBot="1">
      <c r="B82" s="31" t="s">
        <v>66</v>
      </c>
      <c r="C82" s="66"/>
      <c r="D82" s="39"/>
      <c r="E82" s="39"/>
      <c r="F82" s="39"/>
      <c r="G82" s="39"/>
      <c r="H82" s="39"/>
      <c r="I82" s="39"/>
      <c r="J82" s="40"/>
      <c r="K82" s="68"/>
      <c r="L82" s="10"/>
      <c r="M82" s="12">
        <f t="shared" si="18"/>
        <v>0</v>
      </c>
      <c r="N82" s="10"/>
      <c r="O82" s="9"/>
      <c r="P82" s="15"/>
      <c r="Q82" s="24">
        <v>1.5</v>
      </c>
      <c r="R82" s="75"/>
    </row>
    <row r="83" ht="12.75">
      <c r="P83" s="1"/>
    </row>
    <row r="84" spans="5:16" ht="12.75">
      <c r="E84" t="s">
        <v>37</v>
      </c>
      <c r="L84" s="26">
        <f>(K81/K59)-1</f>
        <v>-0.14591670739452667</v>
      </c>
      <c r="N84" s="26">
        <v>1</v>
      </c>
      <c r="P84" s="25">
        <f>(O81/O59)-1</f>
        <v>0.16823872271135</v>
      </c>
    </row>
    <row r="85" ht="12.75">
      <c r="E85" t="s">
        <v>47</v>
      </c>
    </row>
  </sheetData>
  <sheetProtection/>
  <printOptions/>
  <pageMargins left="0.25" right="0.25" top="0.25" bottom="0.25" header="0.5" footer="0.5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Barrett</dc:creator>
  <cp:keywords/>
  <dc:description/>
  <cp:lastModifiedBy>Barrett, Matthew</cp:lastModifiedBy>
  <cp:lastPrinted>2011-04-19T23:48:24Z</cp:lastPrinted>
  <dcterms:created xsi:type="dcterms:W3CDTF">2005-07-18T21:47:05Z</dcterms:created>
  <dcterms:modified xsi:type="dcterms:W3CDTF">2016-02-01T21:22:24Z</dcterms:modified>
  <cp:category/>
  <cp:version/>
  <cp:contentType/>
  <cp:contentStatus/>
</cp:coreProperties>
</file>