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15180" windowHeight="8835" activeTab="0"/>
  </bookViews>
  <sheets>
    <sheet name="Annual Boardings" sheetId="1" r:id="rId1"/>
    <sheet name="Avg Weekday Board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<sst xmlns="http://schemas.openxmlformats.org/spreadsheetml/2006/main" count="188" uniqueCount="89">
  <si>
    <t>Total</t>
  </si>
  <si>
    <t>FY'88</t>
  </si>
  <si>
    <t>FY'89</t>
  </si>
  <si>
    <t>FY'90</t>
  </si>
  <si>
    <t>FY'91</t>
  </si>
  <si>
    <t>FY'92</t>
  </si>
  <si>
    <t>FY'93</t>
  </si>
  <si>
    <t>FY'94</t>
  </si>
  <si>
    <t>FY'95</t>
  </si>
  <si>
    <t>FY'96</t>
  </si>
  <si>
    <t>FY'97</t>
  </si>
  <si>
    <t>FY'98</t>
  </si>
  <si>
    <t>FY'99</t>
  </si>
  <si>
    <t>FY'00</t>
  </si>
  <si>
    <t>FY'01</t>
  </si>
  <si>
    <t>FY'02</t>
  </si>
  <si>
    <t>FY'03</t>
  </si>
  <si>
    <t>FY'04</t>
  </si>
  <si>
    <t>FY'05</t>
  </si>
  <si>
    <t>Gold Line</t>
  </si>
  <si>
    <t>Green Line</t>
  </si>
  <si>
    <t>Blue Line</t>
  </si>
  <si>
    <t>Year Prior</t>
  </si>
  <si>
    <t>Fare</t>
  </si>
  <si>
    <t>Notes</t>
  </si>
  <si>
    <t>-</t>
  </si>
  <si>
    <t>Year</t>
  </si>
  <si>
    <t>Strike</t>
  </si>
  <si>
    <t>Total Bus</t>
  </si>
  <si>
    <t>% Change From</t>
  </si>
  <si>
    <t>BUS</t>
  </si>
  <si>
    <t>RAIL</t>
  </si>
  <si>
    <t>TOTAL SYSTEM</t>
  </si>
  <si>
    <t>Total Rail</t>
  </si>
  <si>
    <t>Foothill formed</t>
  </si>
  <si>
    <t>Metrolink opens</t>
  </si>
  <si>
    <t xml:space="preserve">CHANGE SINCE RAIL OPENED IN 1990 </t>
  </si>
  <si>
    <t>FY'06</t>
  </si>
  <si>
    <t xml:space="preserve">Annual Boardings </t>
  </si>
  <si>
    <t xml:space="preserve">Average Weekday Boardings </t>
  </si>
  <si>
    <t>Bus</t>
  </si>
  <si>
    <t>Base Fare</t>
  </si>
  <si>
    <t>FY'08</t>
  </si>
  <si>
    <t>FY'07</t>
  </si>
  <si>
    <t>FY'09</t>
  </si>
  <si>
    <t>FY'10</t>
  </si>
  <si>
    <t>(weekday everage boardings only, does not include Sat or Sun)</t>
  </si>
  <si>
    <t>Fare incr. delayed</t>
  </si>
  <si>
    <t>FY'87</t>
  </si>
  <si>
    <t>FY'86</t>
  </si>
  <si>
    <t>FY'85</t>
  </si>
  <si>
    <t>FY'84</t>
  </si>
  <si>
    <t>FY83</t>
  </si>
  <si>
    <t>Prop A subsidy</t>
  </si>
  <si>
    <t>FY80</t>
  </si>
  <si>
    <t>FY81</t>
  </si>
  <si>
    <t>FY82</t>
  </si>
  <si>
    <t>FY'79</t>
  </si>
  <si>
    <t>FY'80</t>
  </si>
  <si>
    <t>FY'81</t>
  </si>
  <si>
    <t>FY'82</t>
  </si>
  <si>
    <t>FY'83</t>
  </si>
  <si>
    <t>LADOT service</t>
  </si>
  <si>
    <t>FY'11</t>
  </si>
  <si>
    <t>FY'13</t>
  </si>
  <si>
    <t>FY'12</t>
  </si>
  <si>
    <t>Expo Line</t>
  </si>
  <si>
    <t>Silver Line Transitway</t>
  </si>
  <si>
    <t xml:space="preserve">Orange Line Transitway </t>
  </si>
  <si>
    <t xml:space="preserve">Silver Line Transitway </t>
  </si>
  <si>
    <t>Orange Line Transitway</t>
  </si>
  <si>
    <t>FY'14</t>
  </si>
  <si>
    <t>FY'15</t>
  </si>
  <si>
    <t>FY'16</t>
  </si>
  <si>
    <t>FY'17</t>
  </si>
  <si>
    <t>FY'18</t>
  </si>
  <si>
    <t>2hr free transfers</t>
  </si>
  <si>
    <t>FY'19</t>
  </si>
  <si>
    <t>FY'20</t>
  </si>
  <si>
    <t>Red/Purple Line</t>
  </si>
  <si>
    <t>Change Since 1979</t>
  </si>
  <si>
    <t>Change since 1979</t>
  </si>
  <si>
    <t>FY23</t>
  </si>
  <si>
    <t>FY'23</t>
  </si>
  <si>
    <t>FY'21</t>
  </si>
  <si>
    <t>FY'22</t>
  </si>
  <si>
    <t>Pandemic</t>
  </si>
  <si>
    <t>New Fares</t>
  </si>
  <si>
    <t>New Fare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</si>
</sst>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2F2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95C05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59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5" xfId="59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9" fontId="0" fillId="0" borderId="13" xfId="59" applyNumberFormat="1" applyFont="1" applyBorder="1" applyAlignment="1">
      <alignment/>
    </xf>
    <xf numFmtId="9" fontId="0" fillId="0" borderId="15" xfId="59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0" xfId="59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166" fontId="0" fillId="0" borderId="17" xfId="42" applyNumberFormat="1" applyFont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6" fontId="7" fillId="0" borderId="0" xfId="42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166" fontId="0" fillId="0" borderId="12" xfId="42" applyNumberFormat="1" applyFont="1" applyBorder="1" applyAlignment="1">
      <alignment horizontal="right"/>
    </xf>
    <xf numFmtId="9" fontId="0" fillId="0" borderId="13" xfId="59" applyFont="1" applyBorder="1" applyAlignment="1">
      <alignment horizontal="right"/>
    </xf>
    <xf numFmtId="0" fontId="7" fillId="0" borderId="13" xfId="0" applyFont="1" applyFill="1" applyBorder="1" applyAlignment="1">
      <alignment/>
    </xf>
    <xf numFmtId="3" fontId="7" fillId="0" borderId="0" xfId="42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7" fillId="0" borderId="12" xfId="0" applyFont="1" applyFill="1" applyBorder="1" applyAlignment="1">
      <alignment/>
    </xf>
    <xf numFmtId="2" fontId="0" fillId="0" borderId="12" xfId="0" applyNumberFormat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66" fontId="3" fillId="33" borderId="10" xfId="42" applyNumberFormat="1" applyFont="1" applyFill="1" applyBorder="1" applyAlignment="1">
      <alignment/>
    </xf>
    <xf numFmtId="166" fontId="3" fillId="33" borderId="16" xfId="42" applyNumberFormat="1" applyFont="1" applyFill="1" applyBorder="1" applyAlignment="1">
      <alignment/>
    </xf>
    <xf numFmtId="166" fontId="3" fillId="33" borderId="11" xfId="42" applyNumberFormat="1" applyFont="1" applyFill="1" applyBorder="1" applyAlignment="1">
      <alignment/>
    </xf>
    <xf numFmtId="166" fontId="3" fillId="33" borderId="12" xfId="42" applyNumberFormat="1" applyFont="1" applyFill="1" applyBorder="1" applyAlignment="1">
      <alignment/>
    </xf>
    <xf numFmtId="166" fontId="3" fillId="33" borderId="0" xfId="42" applyNumberFormat="1" applyFont="1" applyFill="1" applyBorder="1" applyAlignment="1">
      <alignment/>
    </xf>
    <xf numFmtId="166" fontId="3" fillId="33" borderId="13" xfId="42" applyNumberFormat="1" applyFont="1" applyFill="1" applyBorder="1" applyAlignment="1">
      <alignment/>
    </xf>
    <xf numFmtId="166" fontId="3" fillId="33" borderId="12" xfId="42" applyNumberFormat="1" applyFont="1" applyFill="1" applyBorder="1" applyAlignment="1">
      <alignment horizontal="center"/>
    </xf>
    <xf numFmtId="166" fontId="3" fillId="33" borderId="0" xfId="42" applyNumberFormat="1" applyFont="1" applyFill="1" applyBorder="1" applyAlignment="1">
      <alignment horizontal="center"/>
    </xf>
    <xf numFmtId="166" fontId="3" fillId="33" borderId="0" xfId="42" applyNumberFormat="1" applyFont="1" applyFill="1" applyBorder="1" applyAlignment="1">
      <alignment horizontal="center" wrapText="1"/>
    </xf>
    <xf numFmtId="166" fontId="3" fillId="33" borderId="13" xfId="42" applyNumberFormat="1" applyFont="1" applyFill="1" applyBorder="1" applyAlignment="1">
      <alignment horizontal="center" wrapText="1"/>
    </xf>
    <xf numFmtId="166" fontId="7" fillId="0" borderId="12" xfId="42" applyNumberFormat="1" applyFont="1" applyFill="1" applyBorder="1" applyAlignment="1">
      <alignment horizontal="center"/>
    </xf>
    <xf numFmtId="166" fontId="0" fillId="0" borderId="12" xfId="42" applyNumberFormat="1" applyFont="1" applyBorder="1" applyAlignment="1">
      <alignment horizontal="center"/>
    </xf>
    <xf numFmtId="166" fontId="0" fillId="0" borderId="14" xfId="42" applyNumberFormat="1" applyFont="1" applyBorder="1" applyAlignment="1">
      <alignment horizontal="center"/>
    </xf>
    <xf numFmtId="166" fontId="0" fillId="0" borderId="15" xfId="42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NumberFormat="1" applyFont="1" applyFill="1" applyBorder="1" applyAlignment="1">
      <alignment/>
    </xf>
    <xf numFmtId="9" fontId="0" fillId="0" borderId="0" xfId="59" applyNumberFormat="1" applyFont="1" applyAlignment="1">
      <alignment/>
    </xf>
    <xf numFmtId="166" fontId="3" fillId="14" borderId="0" xfId="42" applyNumberFormat="1" applyFont="1" applyFill="1" applyBorder="1" applyAlignment="1">
      <alignment horizontal="right"/>
    </xf>
    <xf numFmtId="166" fontId="0" fillId="14" borderId="0" xfId="42" applyNumberFormat="1" applyFont="1" applyFill="1" applyBorder="1" applyAlignment="1">
      <alignment horizontal="right"/>
    </xf>
    <xf numFmtId="166" fontId="3" fillId="34" borderId="0" xfId="42" applyNumberFormat="1" applyFont="1" applyFill="1" applyBorder="1" applyAlignment="1">
      <alignment horizontal="center"/>
    </xf>
    <xf numFmtId="166" fontId="0" fillId="34" borderId="0" xfId="42" applyNumberFormat="1" applyFont="1" applyFill="1" applyBorder="1" applyAlignment="1">
      <alignment/>
    </xf>
    <xf numFmtId="166" fontId="0" fillId="34" borderId="0" xfId="42" applyNumberFormat="1" applyFont="1" applyFill="1" applyAlignment="1">
      <alignment/>
    </xf>
    <xf numFmtId="166" fontId="3" fillId="19" borderId="0" xfId="42" applyNumberFormat="1" applyFont="1" applyFill="1" applyBorder="1" applyAlignment="1">
      <alignment horizontal="center"/>
    </xf>
    <xf numFmtId="166" fontId="0" fillId="19" borderId="0" xfId="42" applyNumberFormat="1" applyFont="1" applyFill="1" applyBorder="1" applyAlignment="1">
      <alignment/>
    </xf>
    <xf numFmtId="166" fontId="3" fillId="17" borderId="0" xfId="42" applyNumberFormat="1" applyFont="1" applyFill="1" applyBorder="1" applyAlignment="1">
      <alignment horizontal="center"/>
    </xf>
    <xf numFmtId="166" fontId="0" fillId="17" borderId="0" xfId="42" applyNumberFormat="1" applyFont="1" applyFill="1" applyBorder="1" applyAlignment="1">
      <alignment/>
    </xf>
    <xf numFmtId="166" fontId="3" fillId="35" borderId="0" xfId="42" applyNumberFormat="1" applyFont="1" applyFill="1" applyBorder="1" applyAlignment="1">
      <alignment horizontal="center"/>
    </xf>
    <xf numFmtId="166" fontId="0" fillId="35" borderId="0" xfId="42" applyNumberFormat="1" applyFont="1" applyFill="1" applyBorder="1" applyAlignment="1">
      <alignment/>
    </xf>
    <xf numFmtId="166" fontId="3" fillId="36" borderId="0" xfId="42" applyNumberFormat="1" applyFont="1" applyFill="1" applyBorder="1" applyAlignment="1">
      <alignment horizontal="center"/>
    </xf>
    <xf numFmtId="166" fontId="0" fillId="36" borderId="0" xfId="42" applyNumberFormat="1" applyFont="1" applyFill="1" applyBorder="1" applyAlignment="1">
      <alignment/>
    </xf>
    <xf numFmtId="166" fontId="3" fillId="37" borderId="13" xfId="42" applyNumberFormat="1" applyFont="1" applyFill="1" applyBorder="1" applyAlignment="1">
      <alignment horizontal="center"/>
    </xf>
    <xf numFmtId="166" fontId="0" fillId="37" borderId="13" xfId="42" applyNumberFormat="1" applyFont="1" applyFill="1" applyBorder="1" applyAlignment="1">
      <alignment/>
    </xf>
    <xf numFmtId="166" fontId="0" fillId="37" borderId="13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3" fillId="14" borderId="0" xfId="0" applyFont="1" applyFill="1" applyBorder="1" applyAlignment="1">
      <alignment horizontal="center"/>
    </xf>
    <xf numFmtId="3" fontId="0" fillId="14" borderId="0" xfId="42" applyNumberFormat="1" applyFont="1" applyFill="1" applyBorder="1" applyAlignment="1">
      <alignment/>
    </xf>
    <xf numFmtId="3" fontId="0" fillId="14" borderId="0" xfId="0" applyNumberFormat="1" applyFill="1" applyBorder="1" applyAlignment="1">
      <alignment/>
    </xf>
    <xf numFmtId="166" fontId="0" fillId="14" borderId="0" xfId="42" applyNumberFormat="1" applyFont="1" applyFill="1" applyBorder="1" applyAlignment="1">
      <alignment/>
    </xf>
    <xf numFmtId="166" fontId="0" fillId="14" borderId="17" xfId="42" applyNumberFormat="1" applyFont="1" applyFill="1" applyBorder="1" applyAlignment="1">
      <alignment/>
    </xf>
    <xf numFmtId="0" fontId="3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3" fontId="0" fillId="19" borderId="0" xfId="0" applyNumberFormat="1" applyFill="1" applyBorder="1" applyAlignment="1">
      <alignment/>
    </xf>
    <xf numFmtId="166" fontId="0" fillId="19" borderId="17" xfId="42" applyNumberFormat="1" applyFont="1" applyFill="1" applyBorder="1" applyAlignment="1">
      <alignment/>
    </xf>
    <xf numFmtId="0" fontId="3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166" fontId="0" fillId="17" borderId="0" xfId="42" applyNumberFormat="1" applyFont="1" applyFill="1" applyBorder="1" applyAlignment="1">
      <alignment/>
    </xf>
    <xf numFmtId="166" fontId="0" fillId="17" borderId="17" xfId="42" applyNumberFormat="1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166" fontId="0" fillId="38" borderId="0" xfId="42" applyNumberFormat="1" applyFont="1" applyFill="1" applyBorder="1" applyAlignment="1">
      <alignment/>
    </xf>
    <xf numFmtId="166" fontId="0" fillId="38" borderId="17" xfId="42" applyNumberFormat="1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3" fontId="0" fillId="37" borderId="13" xfId="0" applyNumberFormat="1" applyFill="1" applyBorder="1" applyAlignment="1">
      <alignment/>
    </xf>
    <xf numFmtId="166" fontId="0" fillId="37" borderId="15" xfId="42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66" fontId="0" fillId="35" borderId="0" xfId="42" applyNumberFormat="1" applyFont="1" applyFill="1" applyBorder="1" applyAlignment="1">
      <alignment/>
    </xf>
    <xf numFmtId="0" fontId="0" fillId="35" borderId="0" xfId="0" applyFill="1" applyAlignment="1">
      <alignment/>
    </xf>
    <xf numFmtId="166" fontId="0" fillId="35" borderId="17" xfId="42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3" fontId="0" fillId="34" borderId="0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6" fontId="0" fillId="34" borderId="17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Q57" sqref="Q57"/>
    </sheetView>
  </sheetViews>
  <sheetFormatPr defaultColWidth="9.140625" defaultRowHeight="12.75"/>
  <cols>
    <col min="1" max="1" width="3.00390625" style="0" customWidth="1"/>
    <col min="3" max="8" width="15.140625" style="0" customWidth="1"/>
    <col min="9" max="9" width="13.00390625" style="0" customWidth="1"/>
    <col min="10" max="10" width="13.28125" style="0" customWidth="1"/>
    <col min="11" max="11" width="13.421875" style="0" customWidth="1"/>
    <col min="12" max="12" width="15.421875" style="0" bestFit="1" customWidth="1"/>
    <col min="13" max="13" width="12.28125" style="0" customWidth="1"/>
    <col min="14" max="14" width="15.421875" style="0" bestFit="1" customWidth="1"/>
    <col min="15" max="15" width="13.421875" style="0" bestFit="1" customWidth="1"/>
    <col min="16" max="16" width="15.421875" style="0" bestFit="1" customWidth="1"/>
    <col min="17" max="17" width="6.00390625" style="0" customWidth="1"/>
    <col min="18" max="18" width="15.57421875" style="0" customWidth="1"/>
  </cols>
  <sheetData>
    <row r="1" spans="2:3" ht="16.5" thickBot="1">
      <c r="B1" s="30" t="s">
        <v>38</v>
      </c>
      <c r="C1" s="31"/>
    </row>
    <row r="2" spans="2:18" ht="12.75">
      <c r="B2" s="53"/>
      <c r="C2" s="54"/>
      <c r="D2" s="54"/>
      <c r="E2" s="54"/>
      <c r="F2" s="54"/>
      <c r="G2" s="54"/>
      <c r="H2" s="54"/>
      <c r="I2" s="54"/>
      <c r="J2" s="55"/>
      <c r="K2" s="16"/>
      <c r="L2" s="3" t="s">
        <v>30</v>
      </c>
      <c r="M2" s="2"/>
      <c r="N2" s="3" t="s">
        <v>31</v>
      </c>
      <c r="O2" s="2"/>
      <c r="P2" s="13" t="s">
        <v>32</v>
      </c>
      <c r="Q2" s="2"/>
      <c r="R2" s="3"/>
    </row>
    <row r="3" spans="2:18" ht="12.75">
      <c r="B3" s="56"/>
      <c r="C3" s="57"/>
      <c r="D3" s="57"/>
      <c r="E3" s="57"/>
      <c r="F3" s="57"/>
      <c r="G3" s="57"/>
      <c r="H3" s="57"/>
      <c r="I3" s="57"/>
      <c r="J3" s="58"/>
      <c r="K3" s="17"/>
      <c r="L3" s="5" t="s">
        <v>29</v>
      </c>
      <c r="M3" s="4"/>
      <c r="N3" s="5" t="s">
        <v>29</v>
      </c>
      <c r="O3" s="4"/>
      <c r="P3" s="5" t="s">
        <v>29</v>
      </c>
      <c r="Q3" s="4"/>
      <c r="R3" s="5"/>
    </row>
    <row r="4" spans="2:18" ht="25.5">
      <c r="B4" s="59" t="s">
        <v>26</v>
      </c>
      <c r="C4" s="60" t="s">
        <v>40</v>
      </c>
      <c r="D4" s="60" t="s">
        <v>21</v>
      </c>
      <c r="E4" s="60" t="s">
        <v>79</v>
      </c>
      <c r="F4" s="60" t="s">
        <v>20</v>
      </c>
      <c r="G4" s="60" t="s">
        <v>19</v>
      </c>
      <c r="H4" s="60" t="s">
        <v>66</v>
      </c>
      <c r="I4" s="61" t="s">
        <v>69</v>
      </c>
      <c r="J4" s="62" t="s">
        <v>70</v>
      </c>
      <c r="K4" s="24" t="s">
        <v>28</v>
      </c>
      <c r="L4" s="5" t="s">
        <v>22</v>
      </c>
      <c r="M4" s="4" t="s">
        <v>33</v>
      </c>
      <c r="N4" s="5" t="s">
        <v>22</v>
      </c>
      <c r="O4" s="4" t="s">
        <v>0</v>
      </c>
      <c r="P4" s="5" t="s">
        <v>22</v>
      </c>
      <c r="Q4" s="4" t="s">
        <v>23</v>
      </c>
      <c r="R4" s="5" t="s">
        <v>24</v>
      </c>
    </row>
    <row r="5" spans="2:18" s="32" customFormat="1" ht="12.75">
      <c r="B5" s="63" t="s">
        <v>57</v>
      </c>
      <c r="C5" s="36">
        <v>371320400</v>
      </c>
      <c r="D5" s="70"/>
      <c r="E5" s="72"/>
      <c r="F5" s="75"/>
      <c r="G5" s="77"/>
      <c r="H5" s="79"/>
      <c r="I5" s="81"/>
      <c r="J5" s="83"/>
      <c r="K5" s="23">
        <f aca="true" t="shared" si="0" ref="K5:K14">C5</f>
        <v>371320400</v>
      </c>
      <c r="L5" s="40" t="s">
        <v>25</v>
      </c>
      <c r="M5" s="34"/>
      <c r="N5" s="33"/>
      <c r="O5" s="6">
        <f aca="true" t="shared" si="1" ref="O5:O14">SUM(C5:J5)</f>
        <v>371320400</v>
      </c>
      <c r="P5" s="38" t="s">
        <v>25</v>
      </c>
      <c r="Q5" s="49">
        <v>0.55</v>
      </c>
      <c r="R5" s="37"/>
    </row>
    <row r="6" spans="2:18" s="32" customFormat="1" ht="12.75">
      <c r="B6" s="63" t="s">
        <v>54</v>
      </c>
      <c r="C6" s="36">
        <v>378221200</v>
      </c>
      <c r="D6" s="70"/>
      <c r="E6" s="72"/>
      <c r="F6" s="75"/>
      <c r="G6" s="77"/>
      <c r="H6" s="79"/>
      <c r="I6" s="81"/>
      <c r="J6" s="83"/>
      <c r="K6" s="23">
        <f t="shared" si="0"/>
        <v>378221200</v>
      </c>
      <c r="L6" s="8">
        <f aca="true" t="shared" si="2" ref="L6:L15">(K6/K5)-1</f>
        <v>0.01858448929819101</v>
      </c>
      <c r="M6" s="34"/>
      <c r="N6" s="33"/>
      <c r="O6" s="6">
        <f t="shared" si="1"/>
        <v>378221200</v>
      </c>
      <c r="P6" s="14">
        <f aca="true" t="shared" si="3" ref="P6:P15">(O6/O5)-1</f>
        <v>0.01858448929819101</v>
      </c>
      <c r="Q6" s="49">
        <v>0.65</v>
      </c>
      <c r="R6" s="41" t="s">
        <v>27</v>
      </c>
    </row>
    <row r="7" spans="2:18" s="32" customFormat="1" ht="12.75">
      <c r="B7" s="63" t="s">
        <v>55</v>
      </c>
      <c r="C7" s="36">
        <v>395468985</v>
      </c>
      <c r="D7" s="70"/>
      <c r="E7" s="72"/>
      <c r="F7" s="75"/>
      <c r="G7" s="77"/>
      <c r="H7" s="79"/>
      <c r="I7" s="81"/>
      <c r="J7" s="83"/>
      <c r="K7" s="23">
        <f t="shared" si="0"/>
        <v>395468985</v>
      </c>
      <c r="L7" s="8">
        <f t="shared" si="2"/>
        <v>0.04560237501229447</v>
      </c>
      <c r="M7" s="34"/>
      <c r="N7" s="33"/>
      <c r="O7" s="6">
        <f t="shared" si="1"/>
        <v>395468985</v>
      </c>
      <c r="P7" s="14">
        <f t="shared" si="3"/>
        <v>0.04560237501229447</v>
      </c>
      <c r="Q7" s="49">
        <v>0.85</v>
      </c>
      <c r="R7" s="37"/>
    </row>
    <row r="8" spans="2:18" s="32" customFormat="1" ht="12.75">
      <c r="B8" s="63" t="s">
        <v>56</v>
      </c>
      <c r="C8" s="36">
        <v>357397702</v>
      </c>
      <c r="D8" s="70"/>
      <c r="E8" s="72"/>
      <c r="F8" s="75"/>
      <c r="G8" s="77"/>
      <c r="H8" s="79"/>
      <c r="I8" s="81"/>
      <c r="J8" s="83"/>
      <c r="K8" s="23">
        <f t="shared" si="0"/>
        <v>357397702</v>
      </c>
      <c r="L8" s="8">
        <f t="shared" si="2"/>
        <v>-0.096268694749855</v>
      </c>
      <c r="M8" s="34"/>
      <c r="N8" s="33"/>
      <c r="O8" s="6">
        <f t="shared" si="1"/>
        <v>357397702</v>
      </c>
      <c r="P8" s="14">
        <f t="shared" si="3"/>
        <v>-0.096268694749855</v>
      </c>
      <c r="Q8" s="49">
        <v>0.85</v>
      </c>
      <c r="R8" s="37"/>
    </row>
    <row r="9" spans="2:18" s="32" customFormat="1" ht="12.75">
      <c r="B9" s="63" t="s">
        <v>52</v>
      </c>
      <c r="C9" s="36">
        <v>415865888</v>
      </c>
      <c r="D9" s="70"/>
      <c r="E9" s="72"/>
      <c r="F9" s="75"/>
      <c r="G9" s="77"/>
      <c r="H9" s="79"/>
      <c r="I9" s="81"/>
      <c r="J9" s="83"/>
      <c r="K9" s="23">
        <f t="shared" si="0"/>
        <v>415865888</v>
      </c>
      <c r="L9" s="8">
        <f t="shared" si="2"/>
        <v>0.16359418561678374</v>
      </c>
      <c r="M9" s="39">
        <f aca="true" t="shared" si="4" ref="M9:M14">SUM(D9:J9)</f>
        <v>0</v>
      </c>
      <c r="N9" s="27" t="s">
        <v>25</v>
      </c>
      <c r="O9" s="6">
        <f t="shared" si="1"/>
        <v>415865888</v>
      </c>
      <c r="P9" s="14">
        <f t="shared" si="3"/>
        <v>0.16359418561678374</v>
      </c>
      <c r="Q9" s="50">
        <v>0.5</v>
      </c>
      <c r="R9" s="41" t="s">
        <v>53</v>
      </c>
    </row>
    <row r="10" spans="2:18" s="32" customFormat="1" ht="12.75">
      <c r="B10" s="63" t="s">
        <v>51</v>
      </c>
      <c r="C10" s="36">
        <v>465637730</v>
      </c>
      <c r="D10" s="70"/>
      <c r="E10" s="72"/>
      <c r="F10" s="75"/>
      <c r="G10" s="77"/>
      <c r="H10" s="79"/>
      <c r="I10" s="81"/>
      <c r="J10" s="83"/>
      <c r="K10" s="23">
        <f t="shared" si="0"/>
        <v>465637730</v>
      </c>
      <c r="L10" s="8">
        <f t="shared" si="2"/>
        <v>0.11968243473722961</v>
      </c>
      <c r="M10" s="39">
        <f t="shared" si="4"/>
        <v>0</v>
      </c>
      <c r="N10" s="27" t="s">
        <v>25</v>
      </c>
      <c r="O10" s="6">
        <f t="shared" si="1"/>
        <v>465637730</v>
      </c>
      <c r="P10" s="14">
        <f t="shared" si="3"/>
        <v>0.11968243473722961</v>
      </c>
      <c r="Q10" s="50">
        <v>0.5</v>
      </c>
      <c r="R10" s="41" t="s">
        <v>53</v>
      </c>
    </row>
    <row r="11" spans="2:18" s="32" customFormat="1" ht="12.75">
      <c r="B11" s="63" t="s">
        <v>50</v>
      </c>
      <c r="C11" s="36">
        <v>497158321</v>
      </c>
      <c r="D11" s="70"/>
      <c r="E11" s="72"/>
      <c r="F11" s="75"/>
      <c r="G11" s="77"/>
      <c r="H11" s="79"/>
      <c r="I11" s="81"/>
      <c r="J11" s="83"/>
      <c r="K11" s="23">
        <f t="shared" si="0"/>
        <v>497158321</v>
      </c>
      <c r="L11" s="8">
        <f t="shared" si="2"/>
        <v>0.06769337828358535</v>
      </c>
      <c r="M11" s="39">
        <f t="shared" si="4"/>
        <v>0</v>
      </c>
      <c r="N11" s="27" t="s">
        <v>25</v>
      </c>
      <c r="O11" s="6">
        <f t="shared" si="1"/>
        <v>497158321</v>
      </c>
      <c r="P11" s="14">
        <f t="shared" si="3"/>
        <v>0.06769337828358535</v>
      </c>
      <c r="Q11" s="50">
        <v>0.85</v>
      </c>
      <c r="R11" s="41"/>
    </row>
    <row r="12" spans="2:18" s="32" customFormat="1" ht="12.75">
      <c r="B12" s="63" t="s">
        <v>49</v>
      </c>
      <c r="C12" s="36">
        <v>450378397</v>
      </c>
      <c r="D12" s="70"/>
      <c r="E12" s="72"/>
      <c r="F12" s="75"/>
      <c r="G12" s="77"/>
      <c r="H12" s="79"/>
      <c r="I12" s="81"/>
      <c r="J12" s="83"/>
      <c r="K12" s="23">
        <f t="shared" si="0"/>
        <v>450378397</v>
      </c>
      <c r="L12" s="8">
        <f t="shared" si="2"/>
        <v>-0.09409462141940095</v>
      </c>
      <c r="M12" s="39">
        <f t="shared" si="4"/>
        <v>0</v>
      </c>
      <c r="N12" s="27" t="s">
        <v>25</v>
      </c>
      <c r="O12" s="6">
        <f t="shared" si="1"/>
        <v>450378397</v>
      </c>
      <c r="P12" s="14">
        <f t="shared" si="3"/>
        <v>-0.09409462141940095</v>
      </c>
      <c r="Q12" s="50">
        <v>0.85</v>
      </c>
      <c r="R12" s="41" t="s">
        <v>62</v>
      </c>
    </row>
    <row r="13" spans="2:18" s="32" customFormat="1" ht="12.75">
      <c r="B13" s="63" t="s">
        <v>48</v>
      </c>
      <c r="C13" s="36">
        <v>436506846</v>
      </c>
      <c r="D13" s="70"/>
      <c r="E13" s="72"/>
      <c r="F13" s="75"/>
      <c r="G13" s="77"/>
      <c r="H13" s="79"/>
      <c r="I13" s="81"/>
      <c r="J13" s="83"/>
      <c r="K13" s="23">
        <f t="shared" si="0"/>
        <v>436506846</v>
      </c>
      <c r="L13" s="8">
        <f t="shared" si="2"/>
        <v>-0.030799769909923058</v>
      </c>
      <c r="M13" s="39">
        <f t="shared" si="4"/>
        <v>0</v>
      </c>
      <c r="N13" s="27" t="s">
        <v>25</v>
      </c>
      <c r="O13" s="6">
        <f t="shared" si="1"/>
        <v>436506846</v>
      </c>
      <c r="P13" s="14">
        <f t="shared" si="3"/>
        <v>-0.030799769909923058</v>
      </c>
      <c r="Q13" s="50">
        <v>0.85</v>
      </c>
      <c r="R13" s="41"/>
    </row>
    <row r="14" spans="1:18" ht="12.75">
      <c r="A14" s="32"/>
      <c r="B14" s="64" t="s">
        <v>1</v>
      </c>
      <c r="C14" s="23">
        <v>424616600</v>
      </c>
      <c r="D14" s="71"/>
      <c r="E14" s="73"/>
      <c r="F14" s="76"/>
      <c r="G14" s="78"/>
      <c r="H14" s="80"/>
      <c r="I14" s="82"/>
      <c r="J14" s="84"/>
      <c r="K14" s="23">
        <f t="shared" si="0"/>
        <v>424616600</v>
      </c>
      <c r="L14" s="8">
        <f t="shared" si="2"/>
        <v>-0.027239540705851883</v>
      </c>
      <c r="M14" s="39">
        <f t="shared" si="4"/>
        <v>0</v>
      </c>
      <c r="N14" s="27" t="s">
        <v>25</v>
      </c>
      <c r="O14" s="6">
        <f t="shared" si="1"/>
        <v>424616600</v>
      </c>
      <c r="P14" s="14">
        <f t="shared" si="3"/>
        <v>-0.027239540705851883</v>
      </c>
      <c r="Q14" s="20">
        <v>1.1</v>
      </c>
      <c r="R14" s="7" t="s">
        <v>34</v>
      </c>
    </row>
    <row r="15" spans="1:18" ht="12.75">
      <c r="A15" s="32"/>
      <c r="B15" s="64" t="s">
        <v>2</v>
      </c>
      <c r="C15" s="23">
        <v>411823554</v>
      </c>
      <c r="D15" s="71"/>
      <c r="E15" s="73"/>
      <c r="F15" s="76"/>
      <c r="G15" s="78"/>
      <c r="H15" s="80"/>
      <c r="I15" s="82"/>
      <c r="J15" s="84"/>
      <c r="K15" s="23">
        <f aca="true" t="shared" si="5" ref="K15:K30">C15</f>
        <v>411823554</v>
      </c>
      <c r="L15" s="8">
        <f t="shared" si="2"/>
        <v>-0.030128464125048326</v>
      </c>
      <c r="M15" s="39">
        <f aca="true" t="shared" si="6" ref="M15:M30">SUM(D15:J15)</f>
        <v>0</v>
      </c>
      <c r="N15" s="27" t="s">
        <v>25</v>
      </c>
      <c r="O15" s="6">
        <f aca="true" t="shared" si="7" ref="O15:O30">SUM(C15:J15)</f>
        <v>411823554</v>
      </c>
      <c r="P15" s="14">
        <f t="shared" si="3"/>
        <v>-0.030128464125048326</v>
      </c>
      <c r="Q15" s="20">
        <v>1.1</v>
      </c>
      <c r="R15" s="7"/>
    </row>
    <row r="16" spans="1:18" ht="12.75">
      <c r="A16" s="32"/>
      <c r="B16" s="64" t="s">
        <v>3</v>
      </c>
      <c r="C16" s="23">
        <v>401054934</v>
      </c>
      <c r="D16" s="71"/>
      <c r="E16" s="73"/>
      <c r="F16" s="76"/>
      <c r="G16" s="78"/>
      <c r="H16" s="80"/>
      <c r="I16" s="82"/>
      <c r="J16" s="84"/>
      <c r="K16" s="23">
        <f t="shared" si="5"/>
        <v>401054934</v>
      </c>
      <c r="L16" s="8">
        <f aca="true" t="shared" si="8" ref="L16:L30">(K16/K15)-1</f>
        <v>-0.02614862577772814</v>
      </c>
      <c r="M16" s="39">
        <f t="shared" si="6"/>
        <v>0</v>
      </c>
      <c r="N16" s="27" t="s">
        <v>25</v>
      </c>
      <c r="O16" s="6">
        <f t="shared" si="7"/>
        <v>401054934</v>
      </c>
      <c r="P16" s="14">
        <f aca="true" t="shared" si="9" ref="P16:P30">(O16/O15)-1</f>
        <v>-0.02614862577772814</v>
      </c>
      <c r="Q16" s="20">
        <v>1.1</v>
      </c>
      <c r="R16" s="7"/>
    </row>
    <row r="17" spans="1:18" ht="12.75">
      <c r="A17" s="32"/>
      <c r="B17" s="64" t="s">
        <v>4</v>
      </c>
      <c r="C17" s="23">
        <v>405033479</v>
      </c>
      <c r="D17" s="71">
        <v>7402538</v>
      </c>
      <c r="E17" s="73"/>
      <c r="F17" s="76"/>
      <c r="G17" s="78"/>
      <c r="H17" s="80"/>
      <c r="I17" s="82"/>
      <c r="J17" s="84"/>
      <c r="K17" s="23">
        <f t="shared" si="5"/>
        <v>405033479</v>
      </c>
      <c r="L17" s="8">
        <f t="shared" si="8"/>
        <v>0.009920199610360614</v>
      </c>
      <c r="M17" s="11">
        <f t="shared" si="6"/>
        <v>7402538</v>
      </c>
      <c r="N17" s="8">
        <v>1</v>
      </c>
      <c r="O17" s="6">
        <f t="shared" si="7"/>
        <v>412436017</v>
      </c>
      <c r="P17" s="14">
        <f t="shared" si="9"/>
        <v>0.02837786556192823</v>
      </c>
      <c r="Q17" s="20">
        <v>1.1</v>
      </c>
      <c r="R17" s="7"/>
    </row>
    <row r="18" spans="1:18" ht="12.75">
      <c r="A18" s="32"/>
      <c r="B18" s="64" t="s">
        <v>5</v>
      </c>
      <c r="C18" s="23">
        <v>402885250</v>
      </c>
      <c r="D18" s="71">
        <v>11306908</v>
      </c>
      <c r="E18" s="73"/>
      <c r="F18" s="76"/>
      <c r="G18" s="78"/>
      <c r="H18" s="80"/>
      <c r="I18" s="82"/>
      <c r="J18" s="84"/>
      <c r="K18" s="23">
        <f t="shared" si="5"/>
        <v>402885250</v>
      </c>
      <c r="L18" s="8">
        <f t="shared" si="8"/>
        <v>-0.005303830698893952</v>
      </c>
      <c r="M18" s="11">
        <f t="shared" si="6"/>
        <v>11306908</v>
      </c>
      <c r="N18" s="8">
        <f>(M18/M17)-1</f>
        <v>0.5274366710444445</v>
      </c>
      <c r="O18" s="6">
        <f t="shared" si="7"/>
        <v>414192158</v>
      </c>
      <c r="P18" s="14">
        <f t="shared" si="9"/>
        <v>0.0042579719704740615</v>
      </c>
      <c r="Q18" s="20">
        <v>1.1</v>
      </c>
      <c r="R18" s="7" t="s">
        <v>35</v>
      </c>
    </row>
    <row r="19" spans="1:18" ht="12.75">
      <c r="A19" s="32"/>
      <c r="B19" s="64" t="s">
        <v>6</v>
      </c>
      <c r="C19" s="23">
        <v>375848468</v>
      </c>
      <c r="D19" s="71">
        <v>11809196</v>
      </c>
      <c r="E19" s="73">
        <v>1589593</v>
      </c>
      <c r="F19" s="76"/>
      <c r="G19" s="78"/>
      <c r="H19" s="80"/>
      <c r="I19" s="82"/>
      <c r="J19" s="84"/>
      <c r="K19" s="23">
        <f t="shared" si="5"/>
        <v>375848468</v>
      </c>
      <c r="L19" s="8">
        <f t="shared" si="8"/>
        <v>-0.06710789734794209</v>
      </c>
      <c r="M19" s="11">
        <f t="shared" si="6"/>
        <v>13398789</v>
      </c>
      <c r="N19" s="8">
        <f aca="true" t="shared" si="10" ref="N19:N30">(M19/M18)-1</f>
        <v>0.18500911124420583</v>
      </c>
      <c r="O19" s="6">
        <f t="shared" si="7"/>
        <v>389247257</v>
      </c>
      <c r="P19" s="14">
        <f t="shared" si="9"/>
        <v>-0.06022543043897999</v>
      </c>
      <c r="Q19" s="20">
        <v>1.1</v>
      </c>
      <c r="R19" s="7"/>
    </row>
    <row r="20" spans="1:18" ht="12.75">
      <c r="A20" s="32"/>
      <c r="B20" s="64" t="s">
        <v>7</v>
      </c>
      <c r="C20" s="23">
        <v>378640251</v>
      </c>
      <c r="D20" s="71">
        <v>11848833</v>
      </c>
      <c r="E20" s="73">
        <v>4971543</v>
      </c>
      <c r="F20" s="76"/>
      <c r="G20" s="78"/>
      <c r="H20" s="80"/>
      <c r="I20" s="82"/>
      <c r="J20" s="84"/>
      <c r="K20" s="23">
        <f t="shared" si="5"/>
        <v>378640251</v>
      </c>
      <c r="L20" s="8">
        <f t="shared" si="8"/>
        <v>0.0074279483294315</v>
      </c>
      <c r="M20" s="11">
        <f t="shared" si="6"/>
        <v>16820376</v>
      </c>
      <c r="N20" s="8">
        <f t="shared" si="10"/>
        <v>0.255365391603674</v>
      </c>
      <c r="O20" s="6">
        <f t="shared" si="7"/>
        <v>395460627</v>
      </c>
      <c r="P20" s="14">
        <f t="shared" si="9"/>
        <v>0.01596252738654491</v>
      </c>
      <c r="Q20" s="20">
        <v>1.35</v>
      </c>
      <c r="R20" s="7"/>
    </row>
    <row r="21" spans="1:18" ht="12.75">
      <c r="A21" s="32"/>
      <c r="B21" s="64" t="s">
        <v>8</v>
      </c>
      <c r="C21" s="23">
        <v>343065016</v>
      </c>
      <c r="D21" s="71">
        <v>12779473</v>
      </c>
      <c r="E21" s="73">
        <v>5887732</v>
      </c>
      <c r="F21" s="76"/>
      <c r="G21" s="78"/>
      <c r="H21" s="80"/>
      <c r="I21" s="82"/>
      <c r="J21" s="84"/>
      <c r="K21" s="23">
        <f t="shared" si="5"/>
        <v>343065016</v>
      </c>
      <c r="L21" s="8">
        <f t="shared" si="8"/>
        <v>-0.09395523826652019</v>
      </c>
      <c r="M21" s="11">
        <f t="shared" si="6"/>
        <v>18667205</v>
      </c>
      <c r="N21" s="8">
        <f t="shared" si="10"/>
        <v>0.10979712938640618</v>
      </c>
      <c r="O21" s="6">
        <f t="shared" si="7"/>
        <v>361732221</v>
      </c>
      <c r="P21" s="14">
        <f t="shared" si="9"/>
        <v>-0.08528891044316278</v>
      </c>
      <c r="Q21" s="20">
        <v>1.35</v>
      </c>
      <c r="R21" s="7" t="s">
        <v>27</v>
      </c>
    </row>
    <row r="22" spans="1:18" ht="12.75">
      <c r="A22" s="32"/>
      <c r="B22" s="64" t="s">
        <v>9</v>
      </c>
      <c r="C22" s="23">
        <v>335089862</v>
      </c>
      <c r="D22" s="71">
        <v>14487754</v>
      </c>
      <c r="E22" s="73">
        <v>7665978</v>
      </c>
      <c r="F22" s="76">
        <v>4292051</v>
      </c>
      <c r="G22" s="78"/>
      <c r="H22" s="80"/>
      <c r="I22" s="82"/>
      <c r="J22" s="84"/>
      <c r="K22" s="23">
        <f t="shared" si="5"/>
        <v>335089862</v>
      </c>
      <c r="L22" s="8">
        <f t="shared" si="8"/>
        <v>-0.02324677139332676</v>
      </c>
      <c r="M22" s="11">
        <f t="shared" si="6"/>
        <v>26445783</v>
      </c>
      <c r="N22" s="8">
        <f t="shared" si="10"/>
        <v>0.41669751845549463</v>
      </c>
      <c r="O22" s="6">
        <f t="shared" si="7"/>
        <v>361535645</v>
      </c>
      <c r="P22" s="14">
        <f t="shared" si="9"/>
        <v>-0.000543429610601387</v>
      </c>
      <c r="Q22" s="20">
        <v>1.35</v>
      </c>
      <c r="R22" s="7"/>
    </row>
    <row r="23" spans="1:18" ht="12.75">
      <c r="A23" s="32"/>
      <c r="B23" s="64" t="s">
        <v>10</v>
      </c>
      <c r="C23" s="23">
        <v>342949934</v>
      </c>
      <c r="D23" s="71">
        <v>16163280</v>
      </c>
      <c r="E23" s="73">
        <v>11628299</v>
      </c>
      <c r="F23" s="76">
        <v>6495962</v>
      </c>
      <c r="G23" s="78"/>
      <c r="H23" s="80"/>
      <c r="I23" s="82"/>
      <c r="J23" s="84"/>
      <c r="K23" s="23">
        <f t="shared" si="5"/>
        <v>342949934</v>
      </c>
      <c r="L23" s="8">
        <f t="shared" si="8"/>
        <v>0.02345660937960581</v>
      </c>
      <c r="M23" s="11">
        <f t="shared" si="6"/>
        <v>34287541</v>
      </c>
      <c r="N23" s="8">
        <f t="shared" si="10"/>
        <v>0.2965220579780148</v>
      </c>
      <c r="O23" s="6">
        <f t="shared" si="7"/>
        <v>377237475</v>
      </c>
      <c r="P23" s="14">
        <f t="shared" si="9"/>
        <v>0.043430931962462616</v>
      </c>
      <c r="Q23" s="20">
        <v>1.35</v>
      </c>
      <c r="R23" s="7"/>
    </row>
    <row r="24" spans="1:18" ht="12.75">
      <c r="A24" s="32"/>
      <c r="B24" s="64" t="s">
        <v>11</v>
      </c>
      <c r="C24" s="23">
        <v>359579855</v>
      </c>
      <c r="D24" s="71">
        <v>16499284</v>
      </c>
      <c r="E24" s="73">
        <v>12269205</v>
      </c>
      <c r="F24" s="76">
        <v>7384599</v>
      </c>
      <c r="G24" s="78"/>
      <c r="H24" s="80"/>
      <c r="I24" s="82"/>
      <c r="J24" s="84"/>
      <c r="K24" s="23">
        <f t="shared" si="5"/>
        <v>359579855</v>
      </c>
      <c r="L24" s="8">
        <f t="shared" si="8"/>
        <v>0.048490812656053706</v>
      </c>
      <c r="M24" s="11">
        <f t="shared" si="6"/>
        <v>36153088</v>
      </c>
      <c r="N24" s="8">
        <f t="shared" si="10"/>
        <v>0.054408888639754016</v>
      </c>
      <c r="O24" s="6">
        <f t="shared" si="7"/>
        <v>395732943</v>
      </c>
      <c r="P24" s="14">
        <f t="shared" si="9"/>
        <v>0.049028713279347436</v>
      </c>
      <c r="Q24" s="20">
        <v>1.35</v>
      </c>
      <c r="R24" s="7"/>
    </row>
    <row r="25" spans="1:18" ht="12.75">
      <c r="A25" s="32"/>
      <c r="B25" s="64" t="s">
        <v>12</v>
      </c>
      <c r="C25" s="23">
        <v>344536072</v>
      </c>
      <c r="D25" s="71">
        <v>17342881</v>
      </c>
      <c r="E25" s="73">
        <v>13287142</v>
      </c>
      <c r="F25" s="76">
        <v>8428465</v>
      </c>
      <c r="G25" s="78"/>
      <c r="H25" s="80"/>
      <c r="I25" s="82"/>
      <c r="J25" s="84"/>
      <c r="K25" s="23">
        <f t="shared" si="5"/>
        <v>344536072</v>
      </c>
      <c r="L25" s="8">
        <f t="shared" si="8"/>
        <v>-0.04183711292725223</v>
      </c>
      <c r="M25" s="11">
        <f t="shared" si="6"/>
        <v>39058488</v>
      </c>
      <c r="N25" s="8">
        <f t="shared" si="10"/>
        <v>0.08036381290582972</v>
      </c>
      <c r="O25" s="6">
        <f t="shared" si="7"/>
        <v>383594560</v>
      </c>
      <c r="P25" s="14">
        <f t="shared" si="9"/>
        <v>-0.030673167889386455</v>
      </c>
      <c r="Q25" s="20">
        <v>1.35</v>
      </c>
      <c r="R25" s="7"/>
    </row>
    <row r="26" spans="1:18" ht="12.75">
      <c r="A26" s="32"/>
      <c r="B26" s="64" t="s">
        <v>13</v>
      </c>
      <c r="C26" s="23">
        <v>347930750</v>
      </c>
      <c r="D26" s="71">
        <v>20414112</v>
      </c>
      <c r="E26" s="73">
        <v>27957650</v>
      </c>
      <c r="F26" s="76">
        <v>9445446</v>
      </c>
      <c r="G26" s="78"/>
      <c r="H26" s="80"/>
      <c r="I26" s="82"/>
      <c r="J26" s="84"/>
      <c r="K26" s="23">
        <f t="shared" si="5"/>
        <v>347930750</v>
      </c>
      <c r="L26" s="8">
        <f t="shared" si="8"/>
        <v>0.009852895751362611</v>
      </c>
      <c r="M26" s="11">
        <f t="shared" si="6"/>
        <v>57817208</v>
      </c>
      <c r="N26" s="8">
        <f t="shared" si="10"/>
        <v>0.48027255944981784</v>
      </c>
      <c r="O26" s="6">
        <f t="shared" si="7"/>
        <v>405747958</v>
      </c>
      <c r="P26" s="14">
        <f t="shared" si="9"/>
        <v>0.05775211723544782</v>
      </c>
      <c r="Q26" s="20">
        <v>1.35</v>
      </c>
      <c r="R26" s="7"/>
    </row>
    <row r="27" spans="1:18" ht="12.75">
      <c r="A27" s="32"/>
      <c r="B27" s="64" t="s">
        <v>14</v>
      </c>
      <c r="C27" s="23">
        <v>326238954</v>
      </c>
      <c r="D27" s="71">
        <v>21275478</v>
      </c>
      <c r="E27" s="73">
        <v>31191466</v>
      </c>
      <c r="F27" s="76">
        <v>9334661</v>
      </c>
      <c r="G27" s="78"/>
      <c r="H27" s="80"/>
      <c r="I27" s="82"/>
      <c r="J27" s="84"/>
      <c r="K27" s="23">
        <f t="shared" si="5"/>
        <v>326238954</v>
      </c>
      <c r="L27" s="8">
        <f t="shared" si="8"/>
        <v>-0.062345153453668534</v>
      </c>
      <c r="M27" s="11">
        <f t="shared" si="6"/>
        <v>61801605</v>
      </c>
      <c r="N27" s="8">
        <f t="shared" si="10"/>
        <v>0.06891368742676063</v>
      </c>
      <c r="O27" s="6">
        <f t="shared" si="7"/>
        <v>388040559</v>
      </c>
      <c r="P27" s="14">
        <f t="shared" si="9"/>
        <v>-0.04364137551617697</v>
      </c>
      <c r="Q27" s="20">
        <v>1.35</v>
      </c>
      <c r="R27" s="7" t="s">
        <v>27</v>
      </c>
    </row>
    <row r="28" spans="1:18" ht="12.75">
      <c r="A28" s="32"/>
      <c r="B28" s="64" t="s">
        <v>15</v>
      </c>
      <c r="C28" s="23">
        <v>366291956</v>
      </c>
      <c r="D28" s="71">
        <v>23251750</v>
      </c>
      <c r="E28" s="73">
        <v>34551206</v>
      </c>
      <c r="F28" s="76">
        <v>9353798</v>
      </c>
      <c r="G28" s="78"/>
      <c r="H28" s="80"/>
      <c r="I28" s="82"/>
      <c r="J28" s="84"/>
      <c r="K28" s="23">
        <f t="shared" si="5"/>
        <v>366291956</v>
      </c>
      <c r="L28" s="8">
        <f t="shared" si="8"/>
        <v>0.12277197897097225</v>
      </c>
      <c r="M28" s="11">
        <f t="shared" si="6"/>
        <v>67156754</v>
      </c>
      <c r="N28" s="8">
        <f t="shared" si="10"/>
        <v>0.08665064604713746</v>
      </c>
      <c r="O28" s="6">
        <f t="shared" si="7"/>
        <v>433448710</v>
      </c>
      <c r="P28" s="14">
        <f t="shared" si="9"/>
        <v>0.11701908459522659</v>
      </c>
      <c r="Q28" s="20">
        <v>1.35</v>
      </c>
      <c r="R28" s="7"/>
    </row>
    <row r="29" spans="1:18" ht="12.75">
      <c r="A29" s="32"/>
      <c r="B29" s="64" t="s">
        <v>16</v>
      </c>
      <c r="C29" s="23">
        <v>355570551</v>
      </c>
      <c r="D29" s="71">
        <v>21828938</v>
      </c>
      <c r="E29" s="73">
        <v>31695014</v>
      </c>
      <c r="F29" s="76">
        <v>10040273</v>
      </c>
      <c r="G29" s="78"/>
      <c r="H29" s="80"/>
      <c r="I29" s="82"/>
      <c r="J29" s="84"/>
      <c r="K29" s="23">
        <f t="shared" si="5"/>
        <v>355570551</v>
      </c>
      <c r="L29" s="8">
        <f t="shared" si="8"/>
        <v>-0.02927010769518512</v>
      </c>
      <c r="M29" s="11">
        <f t="shared" si="6"/>
        <v>63564225</v>
      </c>
      <c r="N29" s="8">
        <f t="shared" si="10"/>
        <v>-0.05349467903109195</v>
      </c>
      <c r="O29" s="6">
        <f t="shared" si="7"/>
        <v>419134776</v>
      </c>
      <c r="P29" s="14">
        <f t="shared" si="9"/>
        <v>-0.03302336278726037</v>
      </c>
      <c r="Q29" s="20">
        <v>1.35</v>
      </c>
      <c r="R29" s="7" t="s">
        <v>27</v>
      </c>
    </row>
    <row r="30" spans="1:18" ht="12.75">
      <c r="A30" s="32"/>
      <c r="B30" s="64" t="s">
        <v>17</v>
      </c>
      <c r="C30" s="23">
        <v>318673422.7819005</v>
      </c>
      <c r="D30" s="71">
        <v>20530187.687227774</v>
      </c>
      <c r="E30" s="73">
        <v>30870368.6368524</v>
      </c>
      <c r="F30" s="76">
        <v>8173851.645</v>
      </c>
      <c r="G30" s="78">
        <v>4148295.643</v>
      </c>
      <c r="H30" s="80"/>
      <c r="I30" s="82"/>
      <c r="J30" s="84"/>
      <c r="K30" s="23">
        <f t="shared" si="5"/>
        <v>318673422.7819005</v>
      </c>
      <c r="L30" s="8">
        <f t="shared" si="8"/>
        <v>-0.10376879669683181</v>
      </c>
      <c r="M30" s="11">
        <f t="shared" si="6"/>
        <v>63722703.612080164</v>
      </c>
      <c r="N30" s="8">
        <f t="shared" si="10"/>
        <v>0.0024932045042658224</v>
      </c>
      <c r="O30" s="6">
        <f t="shared" si="7"/>
        <v>382396126.3939807</v>
      </c>
      <c r="P30" s="14">
        <f t="shared" si="9"/>
        <v>-0.08765354656712931</v>
      </c>
      <c r="Q30" s="20">
        <v>1.25</v>
      </c>
      <c r="R30" s="7"/>
    </row>
    <row r="31" spans="1:18" ht="12.75">
      <c r="A31" s="32"/>
      <c r="B31" s="64" t="s">
        <v>18</v>
      </c>
      <c r="C31" s="23">
        <v>364787355.44985354</v>
      </c>
      <c r="D31" s="71">
        <v>23076528.152</v>
      </c>
      <c r="E31" s="73">
        <v>36272620.660000004</v>
      </c>
      <c r="F31" s="76">
        <v>9647856.686</v>
      </c>
      <c r="G31" s="78">
        <v>5245954.303228527</v>
      </c>
      <c r="H31" s="80"/>
      <c r="I31" s="82"/>
      <c r="J31" s="84"/>
      <c r="K31" s="23">
        <f aca="true" t="shared" si="11" ref="K31:K36">C31</f>
        <v>364787355.44985354</v>
      </c>
      <c r="L31" s="8">
        <f>(K31/K30)-1</f>
        <v>0.144705925788839</v>
      </c>
      <c r="M31" s="11">
        <f aca="true" t="shared" si="12" ref="M31:M49">SUM(D31:J31)</f>
        <v>74242959.80122854</v>
      </c>
      <c r="N31" s="8">
        <f aca="true" t="shared" si="13" ref="N31:N45">(M31/M30)-1</f>
        <v>0.16509431635530936</v>
      </c>
      <c r="O31" s="6">
        <f aca="true" t="shared" si="14" ref="O31:O49">SUM(C31:J31)</f>
        <v>439030315.25108206</v>
      </c>
      <c r="P31" s="14">
        <f>(O31/O30)-1</f>
        <v>0.14810345855530826</v>
      </c>
      <c r="Q31" s="20">
        <v>1.25</v>
      </c>
      <c r="R31" s="7"/>
    </row>
    <row r="32" spans="1:18" ht="12.75">
      <c r="A32" s="32"/>
      <c r="B32" s="64" t="s">
        <v>37</v>
      </c>
      <c r="C32" s="23">
        <v>383938186</v>
      </c>
      <c r="D32" s="71">
        <v>25758124</v>
      </c>
      <c r="E32" s="73">
        <v>40277012</v>
      </c>
      <c r="F32" s="76">
        <v>10954686</v>
      </c>
      <c r="G32" s="78">
        <v>5307986</v>
      </c>
      <c r="H32" s="80"/>
      <c r="I32" s="82"/>
      <c r="J32" s="84">
        <v>3810448</v>
      </c>
      <c r="K32" s="23">
        <f t="shared" si="11"/>
        <v>383938186</v>
      </c>
      <c r="L32" s="8">
        <f>(K32/K31)-1</f>
        <v>0.05249861395697164</v>
      </c>
      <c r="M32" s="11">
        <f t="shared" si="12"/>
        <v>86108256</v>
      </c>
      <c r="N32" s="8">
        <f t="shared" si="13"/>
        <v>0.15981712246573343</v>
      </c>
      <c r="O32" s="6">
        <f t="shared" si="14"/>
        <v>470046442</v>
      </c>
      <c r="P32" s="14">
        <f>(O32/O31)-1</f>
        <v>0.07064689082160491</v>
      </c>
      <c r="Q32" s="20">
        <v>1.25</v>
      </c>
      <c r="R32" s="7"/>
    </row>
    <row r="33" spans="1:18" ht="12.75">
      <c r="A33" s="32"/>
      <c r="B33" s="64" t="s">
        <v>43</v>
      </c>
      <c r="C33" s="23">
        <v>389995928</v>
      </c>
      <c r="D33" s="71">
        <v>24240838</v>
      </c>
      <c r="E33" s="73">
        <v>40883369</v>
      </c>
      <c r="F33" s="76">
        <v>11149292</v>
      </c>
      <c r="G33" s="78">
        <v>5955172</v>
      </c>
      <c r="H33" s="80"/>
      <c r="I33" s="82"/>
      <c r="J33" s="84">
        <v>6737279</v>
      </c>
      <c r="K33" s="23">
        <f t="shared" si="11"/>
        <v>389995928</v>
      </c>
      <c r="L33" s="8">
        <f>(K33/K32)-1</f>
        <v>0.0157779096242332</v>
      </c>
      <c r="M33" s="11">
        <f t="shared" si="12"/>
        <v>88965950</v>
      </c>
      <c r="N33" s="8">
        <f t="shared" si="13"/>
        <v>0.03318722423085663</v>
      </c>
      <c r="O33" s="6">
        <f t="shared" si="14"/>
        <v>478961878</v>
      </c>
      <c r="P33" s="14">
        <f>(O33/O32)-1</f>
        <v>0.018967138570533004</v>
      </c>
      <c r="Q33" s="20">
        <v>1.25</v>
      </c>
      <c r="R33" s="7"/>
    </row>
    <row r="34" spans="1:18" ht="12.75">
      <c r="A34" s="32"/>
      <c r="B34" s="64" t="s">
        <v>42</v>
      </c>
      <c r="C34" s="23">
        <v>365760125</v>
      </c>
      <c r="D34" s="71">
        <v>24554870</v>
      </c>
      <c r="E34" s="73">
        <v>43584566</v>
      </c>
      <c r="F34" s="76">
        <v>11988015</v>
      </c>
      <c r="G34" s="78">
        <v>6577680</v>
      </c>
      <c r="H34" s="80"/>
      <c r="I34" s="82"/>
      <c r="J34" s="84">
        <v>7332504</v>
      </c>
      <c r="K34" s="23">
        <f t="shared" si="11"/>
        <v>365760125</v>
      </c>
      <c r="L34" s="8">
        <f>(K34/K33)-1</f>
        <v>-0.062143733459699146</v>
      </c>
      <c r="M34" s="11">
        <f t="shared" si="12"/>
        <v>94037635</v>
      </c>
      <c r="N34" s="8">
        <f t="shared" si="13"/>
        <v>0.05700703471384272</v>
      </c>
      <c r="O34" s="6">
        <f t="shared" si="14"/>
        <v>459797760</v>
      </c>
      <c r="P34" s="14">
        <f>(O34/O33)-1</f>
        <v>-0.04001178148044593</v>
      </c>
      <c r="Q34" s="20">
        <v>1.25</v>
      </c>
      <c r="R34" s="7"/>
    </row>
    <row r="35" spans="1:18" ht="12.75">
      <c r="A35" s="32"/>
      <c r="B35" s="64" t="s">
        <v>44</v>
      </c>
      <c r="C35" s="23">
        <v>365910038</v>
      </c>
      <c r="D35" s="71">
        <v>26259558</v>
      </c>
      <c r="E35" s="73">
        <v>46891008</v>
      </c>
      <c r="F35" s="76">
        <v>12257661</v>
      </c>
      <c r="G35" s="78">
        <v>7510300</v>
      </c>
      <c r="H35" s="80"/>
      <c r="I35" s="82"/>
      <c r="J35" s="84">
        <v>7188152</v>
      </c>
      <c r="K35" s="23">
        <f t="shared" si="11"/>
        <v>365910038</v>
      </c>
      <c r="L35" s="14">
        <f>(K35/K34)-1</f>
        <v>0.00040986698591050086</v>
      </c>
      <c r="M35" s="11">
        <f t="shared" si="12"/>
        <v>100106679</v>
      </c>
      <c r="N35" s="8">
        <f t="shared" si="13"/>
        <v>0.06453845845867989</v>
      </c>
      <c r="O35" s="6">
        <f t="shared" si="14"/>
        <v>466016717</v>
      </c>
      <c r="P35" s="14">
        <f aca="true" t="shared" si="15" ref="P35:P45">(O35/O30)-1</f>
        <v>0.21867530770922472</v>
      </c>
      <c r="Q35" s="20">
        <v>1.25</v>
      </c>
      <c r="R35" s="7" t="s">
        <v>47</v>
      </c>
    </row>
    <row r="36" spans="1:18" ht="12.75">
      <c r="A36" s="32"/>
      <c r="B36" s="64" t="s">
        <v>45</v>
      </c>
      <c r="C36" s="23">
        <v>353046474</v>
      </c>
      <c r="D36" s="71">
        <v>25146880</v>
      </c>
      <c r="E36" s="73">
        <v>47905916.74325462</v>
      </c>
      <c r="F36" s="76">
        <v>11917189.478770396</v>
      </c>
      <c r="G36" s="78">
        <v>9151013.890382411</v>
      </c>
      <c r="H36" s="80"/>
      <c r="I36" s="82"/>
      <c r="J36" s="84">
        <v>7042769</v>
      </c>
      <c r="K36" s="23">
        <f t="shared" si="11"/>
        <v>353046474</v>
      </c>
      <c r="L36" s="14">
        <f aca="true" t="shared" si="16" ref="L36:L45">(K36/K35)-1</f>
        <v>-0.03515499074665995</v>
      </c>
      <c r="M36" s="11">
        <f t="shared" si="12"/>
        <v>101163769.11240742</v>
      </c>
      <c r="N36" s="8">
        <f t="shared" si="13"/>
        <v>0.010559636209761969</v>
      </c>
      <c r="O36" s="6">
        <f t="shared" si="14"/>
        <v>454210243.1124074</v>
      </c>
      <c r="P36" s="14">
        <f t="shared" si="15"/>
        <v>0.034576035717815756</v>
      </c>
      <c r="Q36" s="20">
        <v>1.25</v>
      </c>
      <c r="R36" s="7"/>
    </row>
    <row r="37" spans="1:18" ht="12.75">
      <c r="A37" s="32"/>
      <c r="B37" s="64" t="s">
        <v>63</v>
      </c>
      <c r="C37" s="23">
        <v>343880718</v>
      </c>
      <c r="D37" s="71">
        <v>25492403</v>
      </c>
      <c r="E37" s="73">
        <v>46453726.69525438</v>
      </c>
      <c r="F37" s="76">
        <v>12453601.262313727</v>
      </c>
      <c r="G37" s="78">
        <v>11306310.526268538</v>
      </c>
      <c r="H37" s="80"/>
      <c r="I37" s="82"/>
      <c r="J37" s="85">
        <v>7336824</v>
      </c>
      <c r="K37" s="23">
        <v>343880718</v>
      </c>
      <c r="L37" s="14">
        <f t="shared" si="16"/>
        <v>-0.025961896449927413</v>
      </c>
      <c r="M37" s="11">
        <f t="shared" si="12"/>
        <v>103042865.48383665</v>
      </c>
      <c r="N37" s="8">
        <f t="shared" si="13"/>
        <v>0.01857479597603051</v>
      </c>
      <c r="O37" s="6">
        <f t="shared" si="14"/>
        <v>446923583.48383665</v>
      </c>
      <c r="P37" s="14">
        <f t="shared" si="15"/>
        <v>-0.04919271044320206</v>
      </c>
      <c r="Q37" s="20">
        <v>1.5</v>
      </c>
      <c r="R37" s="7"/>
    </row>
    <row r="38" spans="1:18" ht="12.75">
      <c r="A38" s="32"/>
      <c r="B38" s="64" t="s">
        <v>65</v>
      </c>
      <c r="C38" s="23">
        <v>346437524.99999994</v>
      </c>
      <c r="D38" s="71">
        <v>26943809</v>
      </c>
      <c r="E38" s="73">
        <v>47735749</v>
      </c>
      <c r="F38" s="76">
        <v>13309039.395186646</v>
      </c>
      <c r="G38" s="78">
        <v>12771607.340793964</v>
      </c>
      <c r="H38" s="80">
        <v>756327.8931278387</v>
      </c>
      <c r="I38" s="82"/>
      <c r="J38" s="84">
        <v>7828033</v>
      </c>
      <c r="K38" s="23">
        <v>346437524.99999994</v>
      </c>
      <c r="L38" s="14">
        <f t="shared" si="16"/>
        <v>0.007435156628933015</v>
      </c>
      <c r="M38" s="11">
        <f t="shared" si="12"/>
        <v>109344565.62910846</v>
      </c>
      <c r="N38" s="8">
        <f t="shared" si="13"/>
        <v>0.06115610348840983</v>
      </c>
      <c r="O38" s="6">
        <f t="shared" si="14"/>
        <v>455782090.6291084</v>
      </c>
      <c r="P38" s="14">
        <f t="shared" si="15"/>
        <v>-0.04839589210666062</v>
      </c>
      <c r="Q38" s="20">
        <v>1.5</v>
      </c>
      <c r="R38" s="7"/>
    </row>
    <row r="39" spans="1:18" ht="12.75">
      <c r="A39" s="32"/>
      <c r="B39" s="64" t="s">
        <v>64</v>
      </c>
      <c r="C39" s="23">
        <v>359504030</v>
      </c>
      <c r="D39" s="71">
        <v>29181377.641351912</v>
      </c>
      <c r="E39" s="73">
        <v>49516464.70161436</v>
      </c>
      <c r="F39" s="76">
        <v>13855657.604045425</v>
      </c>
      <c r="G39" s="78">
        <v>13057935.072400503</v>
      </c>
      <c r="H39" s="80">
        <v>7557226.318563249</v>
      </c>
      <c r="I39" s="82"/>
      <c r="J39" s="84">
        <v>9118437</v>
      </c>
      <c r="K39" s="23">
        <v>359504030</v>
      </c>
      <c r="L39" s="14">
        <f t="shared" si="16"/>
        <v>0.037716771588181874</v>
      </c>
      <c r="M39" s="11">
        <f t="shared" si="12"/>
        <v>122287098.33797544</v>
      </c>
      <c r="N39" s="8">
        <f t="shared" si="13"/>
        <v>0.1183646634325426</v>
      </c>
      <c r="O39" s="6">
        <f t="shared" si="14"/>
        <v>481791128.3379755</v>
      </c>
      <c r="P39" s="14">
        <f t="shared" si="15"/>
        <v>0.047832700050508103</v>
      </c>
      <c r="Q39" s="20">
        <v>1.5</v>
      </c>
      <c r="R39" s="7"/>
    </row>
    <row r="40" spans="1:18" ht="12.75">
      <c r="A40" s="32"/>
      <c r="B40" s="64" t="s">
        <v>71</v>
      </c>
      <c r="C40" s="23">
        <v>361464244</v>
      </c>
      <c r="D40" s="71">
        <v>27587414.845957734</v>
      </c>
      <c r="E40" s="73">
        <v>50364804.26800701</v>
      </c>
      <c r="F40" s="76">
        <v>13310326.684661185</v>
      </c>
      <c r="G40" s="78">
        <v>13588814.192448279</v>
      </c>
      <c r="H40" s="80">
        <v>9218211.79313605</v>
      </c>
      <c r="I40" s="82"/>
      <c r="J40" s="84">
        <v>9011954</v>
      </c>
      <c r="K40" s="23">
        <v>361464244</v>
      </c>
      <c r="L40" s="14">
        <f t="shared" si="16"/>
        <v>0.005452550837886205</v>
      </c>
      <c r="M40" s="11">
        <f t="shared" si="12"/>
        <v>123081525.78421023</v>
      </c>
      <c r="N40" s="8">
        <f t="shared" si="13"/>
        <v>0.006496412598156143</v>
      </c>
      <c r="O40" s="6">
        <f t="shared" si="14"/>
        <v>484545769.7842103</v>
      </c>
      <c r="P40" s="14">
        <f t="shared" si="15"/>
        <v>0.039760489502376206</v>
      </c>
      <c r="Q40" s="20">
        <v>1.5</v>
      </c>
      <c r="R40" s="7"/>
    </row>
    <row r="41" spans="1:18" ht="12.75">
      <c r="A41" s="32"/>
      <c r="B41" s="64" t="s">
        <v>72</v>
      </c>
      <c r="C41" s="23">
        <v>342749687</v>
      </c>
      <c r="D41" s="71">
        <v>26411814.125273254</v>
      </c>
      <c r="E41" s="73">
        <v>47506711.46385421</v>
      </c>
      <c r="F41" s="76">
        <v>12415423.236086424</v>
      </c>
      <c r="G41" s="78">
        <v>14024448.8423738</v>
      </c>
      <c r="H41" s="80">
        <v>9923422.506001722</v>
      </c>
      <c r="I41" s="82"/>
      <c r="J41" s="84">
        <v>8597667</v>
      </c>
      <c r="K41" s="23">
        <v>342749687</v>
      </c>
      <c r="L41" s="14">
        <f t="shared" si="16"/>
        <v>-0.051774296657679963</v>
      </c>
      <c r="M41" s="11">
        <f t="shared" si="12"/>
        <v>118879487.17358942</v>
      </c>
      <c r="N41" s="8">
        <f t="shared" si="13"/>
        <v>-0.03414028696709481</v>
      </c>
      <c r="O41" s="6">
        <f t="shared" si="14"/>
        <v>461629174.17358935</v>
      </c>
      <c r="P41" s="14">
        <f t="shared" si="15"/>
        <v>0.016333693864640342</v>
      </c>
      <c r="Q41" s="20">
        <v>1.75</v>
      </c>
      <c r="R41" s="7" t="s">
        <v>76</v>
      </c>
    </row>
    <row r="42" spans="1:18" ht="12.75">
      <c r="A42" s="32"/>
      <c r="B42" s="64" t="s">
        <v>73</v>
      </c>
      <c r="C42" s="23">
        <v>320723056</v>
      </c>
      <c r="D42" s="71">
        <v>24372946.51399813</v>
      </c>
      <c r="E42" s="73">
        <v>46003798.69806069</v>
      </c>
      <c r="F42" s="76">
        <v>11703482.658815306</v>
      </c>
      <c r="G42" s="78">
        <v>15433497.219133211</v>
      </c>
      <c r="H42" s="80">
        <v>10678082.760328218</v>
      </c>
      <c r="I42" s="82">
        <v>4525741</v>
      </c>
      <c r="J42" s="84">
        <v>8082226</v>
      </c>
      <c r="K42" s="23">
        <v>320723056</v>
      </c>
      <c r="L42" s="14">
        <f t="shared" si="16"/>
        <v>-0.0642644817353254</v>
      </c>
      <c r="M42" s="11">
        <f t="shared" si="12"/>
        <v>120799774.85033555</v>
      </c>
      <c r="N42" s="8">
        <f t="shared" si="13"/>
        <v>0.016153229816192827</v>
      </c>
      <c r="O42" s="6">
        <f t="shared" si="14"/>
        <v>441522830.8503356</v>
      </c>
      <c r="P42" s="14">
        <f t="shared" si="15"/>
        <v>-0.012084286515832043</v>
      </c>
      <c r="Q42" s="20">
        <v>1.75</v>
      </c>
      <c r="R42" s="7"/>
    </row>
    <row r="43" spans="1:18" ht="12.75">
      <c r="A43" s="32"/>
      <c r="B43" s="64" t="s">
        <v>74</v>
      </c>
      <c r="C43" s="23">
        <v>290026799</v>
      </c>
      <c r="D43" s="71">
        <v>23705174</v>
      </c>
      <c r="E43" s="73">
        <v>45632924</v>
      </c>
      <c r="F43" s="76">
        <v>10312287</v>
      </c>
      <c r="G43" s="78">
        <v>16649460</v>
      </c>
      <c r="H43" s="80">
        <v>17097999</v>
      </c>
      <c r="I43" s="82">
        <v>4276778</v>
      </c>
      <c r="J43" s="84">
        <v>7548090</v>
      </c>
      <c r="K43" s="23">
        <v>290026799</v>
      </c>
      <c r="L43" s="14">
        <f t="shared" si="16"/>
        <v>-0.09570954262795506</v>
      </c>
      <c r="M43" s="11">
        <f t="shared" si="12"/>
        <v>125222712</v>
      </c>
      <c r="N43" s="8">
        <f t="shared" si="13"/>
        <v>0.03661378636793189</v>
      </c>
      <c r="O43" s="6">
        <f t="shared" si="14"/>
        <v>415249511</v>
      </c>
      <c r="P43" s="14">
        <f t="shared" si="15"/>
        <v>-0.08892973300719642</v>
      </c>
      <c r="Q43" s="20">
        <v>1.75</v>
      </c>
      <c r="R43" s="7"/>
    </row>
    <row r="44" spans="1:18" ht="12.75">
      <c r="A44" s="32"/>
      <c r="B44" s="64" t="s">
        <v>75</v>
      </c>
      <c r="C44" s="23">
        <v>280793886</v>
      </c>
      <c r="D44" s="71">
        <v>21338807</v>
      </c>
      <c r="E44" s="74">
        <v>43752286</v>
      </c>
      <c r="F44" s="76">
        <v>9649992</v>
      </c>
      <c r="G44" s="78">
        <v>16210428</v>
      </c>
      <c r="H44" s="80">
        <v>19187980</v>
      </c>
      <c r="I44" s="82">
        <v>4436777</v>
      </c>
      <c r="J44" s="84">
        <v>7168515</v>
      </c>
      <c r="K44" s="23">
        <v>280793886</v>
      </c>
      <c r="L44" s="14">
        <f t="shared" si="16"/>
        <v>-0.031834689179878195</v>
      </c>
      <c r="M44" s="11">
        <f t="shared" si="12"/>
        <v>121744785</v>
      </c>
      <c r="N44" s="8">
        <f t="shared" si="13"/>
        <v>-0.02777393129770256</v>
      </c>
      <c r="O44" s="6">
        <f t="shared" si="14"/>
        <v>402538671</v>
      </c>
      <c r="P44" s="14">
        <f t="shared" si="15"/>
        <v>-0.16449546842294704</v>
      </c>
      <c r="Q44" s="20">
        <v>1.75</v>
      </c>
      <c r="R44" s="7"/>
    </row>
    <row r="45" spans="1:18" ht="12.75">
      <c r="A45" s="32"/>
      <c r="B45" s="64" t="s">
        <v>77</v>
      </c>
      <c r="C45" s="23">
        <v>273747410</v>
      </c>
      <c r="D45" s="71">
        <v>14834262</v>
      </c>
      <c r="E45" s="73">
        <v>43074277</v>
      </c>
      <c r="F45" s="76">
        <v>9380057</v>
      </c>
      <c r="G45" s="78">
        <v>16035517</v>
      </c>
      <c r="H45" s="80">
        <v>19405529</v>
      </c>
      <c r="I45" s="82">
        <v>4631385</v>
      </c>
      <c r="J45" s="84">
        <v>6860145</v>
      </c>
      <c r="K45" s="23">
        <v>273747410</v>
      </c>
      <c r="L45" s="14">
        <f t="shared" si="16"/>
        <v>-0.025094834151766388</v>
      </c>
      <c r="M45" s="11">
        <f t="shared" si="12"/>
        <v>114221172</v>
      </c>
      <c r="N45" s="8">
        <f t="shared" si="13"/>
        <v>-0.06179823636798898</v>
      </c>
      <c r="O45" s="6">
        <f t="shared" si="14"/>
        <v>387968582</v>
      </c>
      <c r="P45" s="14">
        <f t="shared" si="15"/>
        <v>-0.19931489202190422</v>
      </c>
      <c r="Q45" s="20">
        <v>1.75</v>
      </c>
      <c r="R45" s="7"/>
    </row>
    <row r="46" spans="1:18" ht="12.75">
      <c r="A46" s="32"/>
      <c r="B46" s="64" t="s">
        <v>78</v>
      </c>
      <c r="C46" s="23"/>
      <c r="D46" s="71"/>
      <c r="E46" s="73"/>
      <c r="F46" s="76"/>
      <c r="G46" s="78"/>
      <c r="H46" s="80"/>
      <c r="I46" s="82"/>
      <c r="J46" s="84"/>
      <c r="K46" s="23"/>
      <c r="L46" s="14"/>
      <c r="M46" s="11"/>
      <c r="N46" s="8"/>
      <c r="O46" s="6"/>
      <c r="P46" s="14"/>
      <c r="Q46" s="20"/>
      <c r="R46" s="7" t="s">
        <v>86</v>
      </c>
    </row>
    <row r="47" spans="1:18" ht="12.75">
      <c r="A47" s="32"/>
      <c r="B47" s="64" t="s">
        <v>84</v>
      </c>
      <c r="C47" s="23"/>
      <c r="D47" s="71"/>
      <c r="E47" s="73"/>
      <c r="F47" s="76"/>
      <c r="G47" s="78"/>
      <c r="H47" s="80"/>
      <c r="I47" s="82"/>
      <c r="J47" s="84"/>
      <c r="K47" s="23"/>
      <c r="L47" s="14"/>
      <c r="M47" s="11"/>
      <c r="N47" s="8"/>
      <c r="O47" s="6"/>
      <c r="P47" s="14"/>
      <c r="Q47" s="20"/>
      <c r="R47" s="7" t="s">
        <v>86</v>
      </c>
    </row>
    <row r="48" spans="1:18" ht="12.75">
      <c r="A48" s="32"/>
      <c r="B48" s="64" t="s">
        <v>85</v>
      </c>
      <c r="C48" s="23"/>
      <c r="D48" s="71"/>
      <c r="E48" s="73"/>
      <c r="F48" s="76"/>
      <c r="G48" s="78"/>
      <c r="H48" s="80"/>
      <c r="I48" s="82"/>
      <c r="J48" s="84"/>
      <c r="K48" s="23"/>
      <c r="L48" s="14"/>
      <c r="M48" s="11"/>
      <c r="N48" s="8"/>
      <c r="O48" s="6"/>
      <c r="P48" s="14"/>
      <c r="Q48" s="20"/>
      <c r="R48" s="7" t="s">
        <v>86</v>
      </c>
    </row>
    <row r="49" spans="1:18" ht="13.5" thickBot="1">
      <c r="A49" s="32" t="s">
        <v>82</v>
      </c>
      <c r="B49" s="65" t="s">
        <v>83</v>
      </c>
      <c r="C49" s="28"/>
      <c r="D49" s="28"/>
      <c r="E49" s="28"/>
      <c r="F49" s="28"/>
      <c r="G49" s="28"/>
      <c r="H49" s="28"/>
      <c r="I49" s="28"/>
      <c r="J49" s="66"/>
      <c r="K49" s="19"/>
      <c r="L49" s="15"/>
      <c r="M49" s="12">
        <f t="shared" si="12"/>
        <v>0</v>
      </c>
      <c r="N49" s="10"/>
      <c r="O49" s="9">
        <f t="shared" si="14"/>
        <v>0</v>
      </c>
      <c r="P49" s="15"/>
      <c r="Q49" s="21"/>
      <c r="R49" s="90" t="s">
        <v>87</v>
      </c>
    </row>
    <row r="50" spans="5:16" ht="12.75">
      <c r="E50" t="s">
        <v>36</v>
      </c>
      <c r="L50" s="68">
        <f>(K45/K16)-1</f>
        <v>-0.3174316364351224</v>
      </c>
      <c r="N50" s="22">
        <v>1</v>
      </c>
      <c r="P50" s="69">
        <f>(O45/O16)-1</f>
        <v>-0.03262982422253402</v>
      </c>
    </row>
    <row r="51" spans="5:18" ht="12.75">
      <c r="E51" t="s">
        <v>80</v>
      </c>
      <c r="L51" s="69">
        <f>SUM(K45/K5)-1</f>
        <v>-0.26277303913278127</v>
      </c>
      <c r="P51" s="67">
        <f>SUM(O45/O5)-1</f>
        <v>0.04483508581806972</v>
      </c>
      <c r="R51" s="18"/>
    </row>
    <row r="52" spans="12:16" ht="12.75">
      <c r="L52" s="1"/>
      <c r="M52" s="1"/>
      <c r="N52" s="1"/>
      <c r="O52" s="1"/>
      <c r="P52" s="1"/>
    </row>
    <row r="53" spans="12:16" ht="12.75">
      <c r="L53" s="1"/>
      <c r="M53" s="1"/>
      <c r="N53" s="1"/>
      <c r="O53" s="1"/>
      <c r="P53" s="1"/>
    </row>
  </sheetData>
  <sheetProtection/>
  <printOptions/>
  <pageMargins left="0.25" right="0.25" top="0.25" bottom="0.25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N55" sqref="N55"/>
    </sheetView>
  </sheetViews>
  <sheetFormatPr defaultColWidth="9.140625" defaultRowHeight="12.75"/>
  <cols>
    <col min="1" max="1" width="2.140625" style="0" customWidth="1"/>
    <col min="5" max="5" width="12.421875" style="0" customWidth="1"/>
    <col min="6" max="7" width="12.140625" style="0" customWidth="1"/>
    <col min="8" max="8" width="11.57421875" style="0" customWidth="1"/>
    <col min="9" max="9" width="11.7109375" style="0" customWidth="1"/>
    <col min="10" max="10" width="11.140625" style="0" customWidth="1"/>
    <col min="12" max="12" width="12.00390625" style="0" customWidth="1"/>
    <col min="14" max="14" width="9.8515625" style="0" customWidth="1"/>
    <col min="16" max="16" width="13.00390625" style="0" customWidth="1"/>
    <col min="18" max="18" width="18.28125" style="0" customWidth="1"/>
  </cols>
  <sheetData>
    <row r="1" spans="2:12" ht="16.5" thickBot="1">
      <c r="B1" s="30" t="s">
        <v>39</v>
      </c>
      <c r="C1" s="31"/>
      <c r="D1" s="31"/>
      <c r="L1" s="67"/>
    </row>
    <row r="2" spans="2:18" ht="12.75">
      <c r="B2" s="2"/>
      <c r="C2" s="16"/>
      <c r="D2" s="16"/>
      <c r="E2" s="16"/>
      <c r="F2" s="16"/>
      <c r="G2" s="16"/>
      <c r="H2" s="16"/>
      <c r="I2" s="16"/>
      <c r="J2" s="3"/>
      <c r="K2" s="2"/>
      <c r="L2" s="86" t="s">
        <v>30</v>
      </c>
      <c r="M2" s="87"/>
      <c r="N2" s="86" t="s">
        <v>31</v>
      </c>
      <c r="O2" s="87"/>
      <c r="P2" s="86" t="s">
        <v>32</v>
      </c>
      <c r="Q2" s="2"/>
      <c r="R2" s="3"/>
    </row>
    <row r="3" spans="2:18" ht="26.25" customHeight="1">
      <c r="B3" s="4"/>
      <c r="C3" s="17"/>
      <c r="D3" s="17"/>
      <c r="E3" s="17"/>
      <c r="F3" s="17"/>
      <c r="G3" s="17"/>
      <c r="H3" s="17"/>
      <c r="I3" s="17"/>
      <c r="J3" s="5"/>
      <c r="K3" s="4"/>
      <c r="L3" s="88" t="s">
        <v>29</v>
      </c>
      <c r="M3" s="89"/>
      <c r="N3" s="88" t="s">
        <v>29</v>
      </c>
      <c r="O3" s="89"/>
      <c r="P3" s="88" t="s">
        <v>29</v>
      </c>
      <c r="Q3" s="4"/>
      <c r="R3" s="5"/>
    </row>
    <row r="4" spans="2:18" ht="51">
      <c r="B4" s="4" t="s">
        <v>26</v>
      </c>
      <c r="C4" s="24" t="s">
        <v>40</v>
      </c>
      <c r="D4" s="24" t="s">
        <v>21</v>
      </c>
      <c r="E4" s="51" t="s">
        <v>79</v>
      </c>
      <c r="F4" s="24" t="s">
        <v>20</v>
      </c>
      <c r="G4" s="24" t="s">
        <v>19</v>
      </c>
      <c r="H4" s="24" t="s">
        <v>66</v>
      </c>
      <c r="I4" s="51" t="s">
        <v>67</v>
      </c>
      <c r="J4" s="52" t="s">
        <v>68</v>
      </c>
      <c r="K4" s="4" t="s">
        <v>28</v>
      </c>
      <c r="L4" s="5" t="s">
        <v>22</v>
      </c>
      <c r="M4" s="4" t="s">
        <v>33</v>
      </c>
      <c r="N4" s="5" t="s">
        <v>22</v>
      </c>
      <c r="O4" s="4" t="s">
        <v>0</v>
      </c>
      <c r="P4" s="5" t="s">
        <v>22</v>
      </c>
      <c r="Q4" s="29" t="s">
        <v>41</v>
      </c>
      <c r="R4" s="5" t="s">
        <v>24</v>
      </c>
    </row>
    <row r="5" spans="2:18" s="32" customFormat="1" ht="12.75">
      <c r="B5" s="35" t="s">
        <v>57</v>
      </c>
      <c r="C5" s="42">
        <v>1226600</v>
      </c>
      <c r="D5" s="91"/>
      <c r="E5" s="117"/>
      <c r="F5" s="96"/>
      <c r="G5" s="100"/>
      <c r="H5" s="112"/>
      <c r="I5" s="104"/>
      <c r="J5" s="108"/>
      <c r="K5" s="42">
        <v>1226600</v>
      </c>
      <c r="L5" s="38" t="s">
        <v>25</v>
      </c>
      <c r="M5" s="34"/>
      <c r="N5" s="33"/>
      <c r="O5" s="6">
        <f aca="true" t="shared" si="0" ref="O5:O49">SUM(C5:J5)</f>
        <v>1226600</v>
      </c>
      <c r="P5" s="38" t="s">
        <v>25</v>
      </c>
      <c r="Q5" s="49">
        <v>0.55</v>
      </c>
      <c r="R5" s="33"/>
    </row>
    <row r="6" spans="2:18" s="32" customFormat="1" ht="12.75">
      <c r="B6" s="35" t="s">
        <v>58</v>
      </c>
      <c r="C6" s="42">
        <v>1287600</v>
      </c>
      <c r="D6" s="91"/>
      <c r="E6" s="117"/>
      <c r="F6" s="96"/>
      <c r="G6" s="100"/>
      <c r="H6" s="112"/>
      <c r="I6" s="104"/>
      <c r="J6" s="108"/>
      <c r="K6" s="42">
        <v>1287600</v>
      </c>
      <c r="L6" s="8">
        <f aca="true" t="shared" si="1" ref="L6:L49">(K6/K5)-1</f>
        <v>0.04973096363932816</v>
      </c>
      <c r="M6" s="34"/>
      <c r="N6" s="33"/>
      <c r="O6" s="6">
        <f t="shared" si="0"/>
        <v>1287600</v>
      </c>
      <c r="P6" s="14">
        <f aca="true" t="shared" si="2" ref="P6:P49">(O6/O5)-1</f>
        <v>0.04973096363932816</v>
      </c>
      <c r="Q6" s="49">
        <v>0.65</v>
      </c>
      <c r="R6" s="41" t="s">
        <v>27</v>
      </c>
    </row>
    <row r="7" spans="2:18" s="32" customFormat="1" ht="12.75">
      <c r="B7" s="35" t="s">
        <v>59</v>
      </c>
      <c r="C7" s="42">
        <v>1281893</v>
      </c>
      <c r="D7" s="91"/>
      <c r="E7" s="117"/>
      <c r="F7" s="96"/>
      <c r="G7" s="100"/>
      <c r="H7" s="112"/>
      <c r="I7" s="104"/>
      <c r="J7" s="108"/>
      <c r="K7" s="42">
        <v>1281893</v>
      </c>
      <c r="L7" s="8">
        <f t="shared" si="1"/>
        <v>-0.0044322771046908516</v>
      </c>
      <c r="M7" s="34"/>
      <c r="N7" s="33"/>
      <c r="O7" s="6">
        <f t="shared" si="0"/>
        <v>1281893</v>
      </c>
      <c r="P7" s="14">
        <f t="shared" si="2"/>
        <v>-0.0044322771046908516</v>
      </c>
      <c r="Q7" s="49">
        <v>0.85</v>
      </c>
      <c r="R7" s="33"/>
    </row>
    <row r="8" spans="2:18" s="32" customFormat="1" ht="12.75">
      <c r="B8" s="35" t="s">
        <v>60</v>
      </c>
      <c r="C8" s="42">
        <v>1155998</v>
      </c>
      <c r="D8" s="91"/>
      <c r="E8" s="117"/>
      <c r="F8" s="96"/>
      <c r="G8" s="100"/>
      <c r="H8" s="112"/>
      <c r="I8" s="104"/>
      <c r="J8" s="108"/>
      <c r="K8" s="42">
        <v>1155998</v>
      </c>
      <c r="L8" s="8">
        <f t="shared" si="1"/>
        <v>-0.0982102250343827</v>
      </c>
      <c r="M8" s="34"/>
      <c r="N8" s="33"/>
      <c r="O8" s="6">
        <f t="shared" si="0"/>
        <v>1155998</v>
      </c>
      <c r="P8" s="14">
        <f t="shared" si="2"/>
        <v>-0.0982102250343827</v>
      </c>
      <c r="Q8" s="49">
        <v>0.85</v>
      </c>
      <c r="R8" s="33"/>
    </row>
    <row r="9" spans="2:18" s="32" customFormat="1" ht="12.75">
      <c r="B9" s="35" t="s">
        <v>61</v>
      </c>
      <c r="C9" s="42">
        <v>1347576</v>
      </c>
      <c r="D9" s="91"/>
      <c r="E9" s="117"/>
      <c r="F9" s="96"/>
      <c r="G9" s="100"/>
      <c r="H9" s="112"/>
      <c r="I9" s="104"/>
      <c r="J9" s="108"/>
      <c r="K9" s="42">
        <v>1347576</v>
      </c>
      <c r="L9" s="8">
        <f t="shared" si="1"/>
        <v>0.16572520021660941</v>
      </c>
      <c r="M9" s="34"/>
      <c r="N9" s="33"/>
      <c r="O9" s="6">
        <f t="shared" si="0"/>
        <v>1347576</v>
      </c>
      <c r="P9" s="14">
        <f t="shared" si="2"/>
        <v>0.16572520021660941</v>
      </c>
      <c r="Q9" s="50">
        <v>0.5</v>
      </c>
      <c r="R9" s="41" t="s">
        <v>53</v>
      </c>
    </row>
    <row r="10" spans="2:18" s="32" customFormat="1" ht="12.75">
      <c r="B10" s="35" t="s">
        <v>51</v>
      </c>
      <c r="C10" s="42">
        <v>1493114</v>
      </c>
      <c r="D10" s="91"/>
      <c r="E10" s="117"/>
      <c r="F10" s="96"/>
      <c r="G10" s="100"/>
      <c r="H10" s="112"/>
      <c r="I10" s="104"/>
      <c r="J10" s="108"/>
      <c r="K10" s="42">
        <v>1493114</v>
      </c>
      <c r="L10" s="8">
        <f t="shared" si="1"/>
        <v>0.10799984564877962</v>
      </c>
      <c r="M10" s="34"/>
      <c r="N10" s="33"/>
      <c r="O10" s="6">
        <f t="shared" si="0"/>
        <v>1493114</v>
      </c>
      <c r="P10" s="14">
        <f t="shared" si="2"/>
        <v>0.10799984564877962</v>
      </c>
      <c r="Q10" s="50">
        <v>0.5</v>
      </c>
      <c r="R10" s="41" t="s">
        <v>53</v>
      </c>
    </row>
    <row r="11" spans="2:18" s="32" customFormat="1" ht="12.75">
      <c r="B11" s="35" t="s">
        <v>50</v>
      </c>
      <c r="C11" s="42">
        <v>1599628</v>
      </c>
      <c r="D11" s="91"/>
      <c r="E11" s="117"/>
      <c r="F11" s="96"/>
      <c r="G11" s="100"/>
      <c r="H11" s="112"/>
      <c r="I11" s="104"/>
      <c r="J11" s="108"/>
      <c r="K11" s="42">
        <v>1599628</v>
      </c>
      <c r="L11" s="8">
        <f t="shared" si="1"/>
        <v>0.0713368168806936</v>
      </c>
      <c r="M11" s="34"/>
      <c r="N11" s="33"/>
      <c r="O11" s="6">
        <f t="shared" si="0"/>
        <v>1599628</v>
      </c>
      <c r="P11" s="14">
        <f t="shared" si="2"/>
        <v>0.0713368168806936</v>
      </c>
      <c r="Q11" s="50">
        <v>0.85</v>
      </c>
      <c r="R11" s="41"/>
    </row>
    <row r="12" spans="2:18" s="32" customFormat="1" ht="12.75">
      <c r="B12" s="35" t="s">
        <v>49</v>
      </c>
      <c r="C12" s="42">
        <v>1431034</v>
      </c>
      <c r="D12" s="91"/>
      <c r="E12" s="117"/>
      <c r="F12" s="96"/>
      <c r="G12" s="100"/>
      <c r="H12" s="112"/>
      <c r="I12" s="104"/>
      <c r="J12" s="108"/>
      <c r="K12" s="42">
        <v>1431034</v>
      </c>
      <c r="L12" s="8">
        <f t="shared" si="1"/>
        <v>-0.10539575451292427</v>
      </c>
      <c r="M12" s="34"/>
      <c r="N12" s="33"/>
      <c r="O12" s="6">
        <f t="shared" si="0"/>
        <v>1431034</v>
      </c>
      <c r="P12" s="14">
        <f t="shared" si="2"/>
        <v>-0.10539575451292427</v>
      </c>
      <c r="Q12" s="50">
        <v>0.85</v>
      </c>
      <c r="R12" s="41"/>
    </row>
    <row r="13" spans="2:18" s="32" customFormat="1" ht="12.75">
      <c r="B13" s="35" t="s">
        <v>48</v>
      </c>
      <c r="C13" s="42">
        <v>1394679</v>
      </c>
      <c r="D13" s="91"/>
      <c r="E13" s="117"/>
      <c r="F13" s="96"/>
      <c r="G13" s="100"/>
      <c r="H13" s="112"/>
      <c r="I13" s="104"/>
      <c r="J13" s="108"/>
      <c r="K13" s="42">
        <v>1394679</v>
      </c>
      <c r="L13" s="8">
        <f t="shared" si="1"/>
        <v>-0.025404707365443424</v>
      </c>
      <c r="M13" s="34"/>
      <c r="N13" s="33"/>
      <c r="O13" s="6">
        <f t="shared" si="0"/>
        <v>1394679</v>
      </c>
      <c r="P13" s="14">
        <f t="shared" si="2"/>
        <v>-0.025404707365443424</v>
      </c>
      <c r="Q13" s="50">
        <v>0.85</v>
      </c>
      <c r="R13" s="41"/>
    </row>
    <row r="14" spans="1:18" ht="12.75">
      <c r="A14" s="32"/>
      <c r="B14" s="25" t="s">
        <v>1</v>
      </c>
      <c r="C14" s="43">
        <v>1337700</v>
      </c>
      <c r="D14" s="92"/>
      <c r="E14" s="118"/>
      <c r="F14" s="97"/>
      <c r="G14" s="101"/>
      <c r="H14" s="113"/>
      <c r="I14" s="105"/>
      <c r="J14" s="109"/>
      <c r="K14" s="43">
        <v>1337700</v>
      </c>
      <c r="L14" s="8">
        <f t="shared" si="1"/>
        <v>-0.040854562232599756</v>
      </c>
      <c r="M14" s="11">
        <f>SUM(D14:J14)</f>
        <v>0</v>
      </c>
      <c r="N14" s="7" t="s">
        <v>25</v>
      </c>
      <c r="O14" s="6">
        <f t="shared" si="0"/>
        <v>1337700</v>
      </c>
      <c r="P14" s="14">
        <f t="shared" si="2"/>
        <v>-0.040854562232599756</v>
      </c>
      <c r="Q14" s="20">
        <v>1.1</v>
      </c>
      <c r="R14" s="7" t="s">
        <v>34</v>
      </c>
    </row>
    <row r="15" spans="1:18" ht="12.75">
      <c r="A15" s="32"/>
      <c r="B15" s="25" t="s">
        <v>2</v>
      </c>
      <c r="C15" s="44">
        <v>1311920</v>
      </c>
      <c r="D15" s="92"/>
      <c r="E15" s="118"/>
      <c r="F15" s="97"/>
      <c r="G15" s="101"/>
      <c r="H15" s="113"/>
      <c r="I15" s="105"/>
      <c r="J15" s="109"/>
      <c r="K15" s="44">
        <v>1311920</v>
      </c>
      <c r="L15" s="8">
        <f t="shared" si="1"/>
        <v>-0.019271884578006993</v>
      </c>
      <c r="M15" s="11">
        <f aca="true" t="shared" si="3" ref="M15:M49">SUM(D15:J15)</f>
        <v>0</v>
      </c>
      <c r="N15" s="7" t="s">
        <v>25</v>
      </c>
      <c r="O15" s="6">
        <f t="shared" si="0"/>
        <v>1311920</v>
      </c>
      <c r="P15" s="14">
        <f t="shared" si="2"/>
        <v>-0.019271884578006993</v>
      </c>
      <c r="Q15" s="20">
        <v>1.1</v>
      </c>
      <c r="R15" s="7"/>
    </row>
    <row r="16" spans="1:18" ht="12.75">
      <c r="A16" s="32"/>
      <c r="B16" s="25" t="s">
        <v>3</v>
      </c>
      <c r="C16" s="44">
        <v>1270629</v>
      </c>
      <c r="D16" s="92"/>
      <c r="E16" s="118"/>
      <c r="F16" s="97"/>
      <c r="G16" s="101"/>
      <c r="H16" s="113"/>
      <c r="I16" s="105"/>
      <c r="J16" s="109"/>
      <c r="K16" s="47">
        <v>1270629</v>
      </c>
      <c r="L16" s="8">
        <f t="shared" si="1"/>
        <v>-0.03147371790962861</v>
      </c>
      <c r="M16" s="11">
        <f t="shared" si="3"/>
        <v>0</v>
      </c>
      <c r="N16" s="7" t="s">
        <v>25</v>
      </c>
      <c r="O16" s="6">
        <f t="shared" si="0"/>
        <v>1270629</v>
      </c>
      <c r="P16" s="14">
        <f t="shared" si="2"/>
        <v>-0.03147371790962861</v>
      </c>
      <c r="Q16" s="20">
        <v>1.1</v>
      </c>
      <c r="R16" s="7"/>
    </row>
    <row r="17" spans="1:18" ht="12.75">
      <c r="A17" s="32"/>
      <c r="B17" s="25" t="s">
        <v>4</v>
      </c>
      <c r="C17" s="44">
        <v>1281630</v>
      </c>
      <c r="D17" s="92">
        <v>20291</v>
      </c>
      <c r="E17" s="118"/>
      <c r="F17" s="76"/>
      <c r="G17" s="101"/>
      <c r="H17" s="113"/>
      <c r="I17" s="105"/>
      <c r="J17" s="109"/>
      <c r="K17" s="47">
        <v>1281630</v>
      </c>
      <c r="L17" s="8">
        <f t="shared" si="1"/>
        <v>0.008657916669617904</v>
      </c>
      <c r="M17" s="11">
        <f t="shared" si="3"/>
        <v>20291</v>
      </c>
      <c r="N17" s="8">
        <v>1</v>
      </c>
      <c r="O17" s="6">
        <f t="shared" si="0"/>
        <v>1301921</v>
      </c>
      <c r="P17" s="14">
        <f t="shared" si="2"/>
        <v>0.024627172841167555</v>
      </c>
      <c r="Q17" s="20">
        <v>1.1</v>
      </c>
      <c r="R17" s="7"/>
    </row>
    <row r="18" spans="1:18" ht="12.75">
      <c r="A18" s="32"/>
      <c r="B18" s="25" t="s">
        <v>5</v>
      </c>
      <c r="C18" s="45">
        <v>1270096</v>
      </c>
      <c r="D18" s="92">
        <v>34242</v>
      </c>
      <c r="E18" s="118"/>
      <c r="F18" s="76"/>
      <c r="G18" s="101"/>
      <c r="H18" s="113"/>
      <c r="I18" s="105"/>
      <c r="J18" s="109"/>
      <c r="K18" s="47">
        <v>1270096</v>
      </c>
      <c r="L18" s="8">
        <f t="shared" si="1"/>
        <v>-0.008999477228217145</v>
      </c>
      <c r="M18" s="11">
        <f t="shared" si="3"/>
        <v>34242</v>
      </c>
      <c r="N18" s="8">
        <f>(M18/M17)-1</f>
        <v>0.6875462027499877</v>
      </c>
      <c r="O18" s="6">
        <f t="shared" si="0"/>
        <v>1304338</v>
      </c>
      <c r="P18" s="14">
        <f t="shared" si="2"/>
        <v>0.001856487452003508</v>
      </c>
      <c r="Q18" s="20">
        <v>1.1</v>
      </c>
      <c r="R18" s="7" t="s">
        <v>35</v>
      </c>
    </row>
    <row r="19" spans="1:18" ht="12.75">
      <c r="A19" s="32"/>
      <c r="B19" s="25" t="s">
        <v>6</v>
      </c>
      <c r="C19" s="44">
        <v>1169786</v>
      </c>
      <c r="D19" s="92">
        <v>36553</v>
      </c>
      <c r="E19" s="119">
        <v>12494</v>
      </c>
      <c r="F19" s="76"/>
      <c r="G19" s="101"/>
      <c r="H19" s="113"/>
      <c r="I19" s="105"/>
      <c r="J19" s="109"/>
      <c r="K19" s="47">
        <v>1169786</v>
      </c>
      <c r="L19" s="8">
        <f t="shared" si="1"/>
        <v>-0.07897828195663947</v>
      </c>
      <c r="M19" s="11">
        <f t="shared" si="3"/>
        <v>49047</v>
      </c>
      <c r="N19" s="8">
        <f aca="true" t="shared" si="4" ref="N19:N49">(M19/M18)-1</f>
        <v>0.43236376379884356</v>
      </c>
      <c r="O19" s="6">
        <f t="shared" si="0"/>
        <v>1218833</v>
      </c>
      <c r="P19" s="14">
        <f t="shared" si="2"/>
        <v>-0.06555432717593135</v>
      </c>
      <c r="Q19" s="20">
        <v>1.1</v>
      </c>
      <c r="R19" s="7"/>
    </row>
    <row r="20" spans="1:18" ht="12.75">
      <c r="A20" s="32"/>
      <c r="B20" s="25" t="s">
        <v>7</v>
      </c>
      <c r="C20" s="44">
        <v>1179619</v>
      </c>
      <c r="D20" s="92">
        <v>36610</v>
      </c>
      <c r="E20" s="119">
        <v>15754</v>
      </c>
      <c r="F20" s="76"/>
      <c r="G20" s="101"/>
      <c r="H20" s="113"/>
      <c r="I20" s="105"/>
      <c r="J20" s="109"/>
      <c r="K20" s="47">
        <v>1179619</v>
      </c>
      <c r="L20" s="8">
        <f t="shared" si="1"/>
        <v>0.008405810977392347</v>
      </c>
      <c r="M20" s="11">
        <f t="shared" si="3"/>
        <v>52364</v>
      </c>
      <c r="N20" s="8">
        <f t="shared" si="4"/>
        <v>0.06762900890982126</v>
      </c>
      <c r="O20" s="6">
        <f t="shared" si="0"/>
        <v>1231983</v>
      </c>
      <c r="P20" s="14">
        <f t="shared" si="2"/>
        <v>0.010789008830578206</v>
      </c>
      <c r="Q20" s="20">
        <v>1.35</v>
      </c>
      <c r="R20" s="7"/>
    </row>
    <row r="21" spans="1:18" ht="12.75">
      <c r="A21" s="32"/>
      <c r="B21" s="25" t="s">
        <v>8</v>
      </c>
      <c r="C21" s="44">
        <v>1082946</v>
      </c>
      <c r="D21" s="92">
        <v>39619</v>
      </c>
      <c r="E21" s="119">
        <v>19050</v>
      </c>
      <c r="F21" s="76"/>
      <c r="G21" s="101"/>
      <c r="H21" s="113"/>
      <c r="I21" s="105"/>
      <c r="J21" s="109"/>
      <c r="K21" s="47">
        <v>1082946</v>
      </c>
      <c r="L21" s="8">
        <f t="shared" si="1"/>
        <v>-0.0819527321957344</v>
      </c>
      <c r="M21" s="11">
        <f t="shared" si="3"/>
        <v>58669</v>
      </c>
      <c r="N21" s="8">
        <f t="shared" si="4"/>
        <v>0.12040714995034763</v>
      </c>
      <c r="O21" s="6">
        <f t="shared" si="0"/>
        <v>1141615</v>
      </c>
      <c r="P21" s="14">
        <f t="shared" si="2"/>
        <v>-0.07335166150831629</v>
      </c>
      <c r="Q21" s="20">
        <v>1.35</v>
      </c>
      <c r="R21" s="7" t="s">
        <v>27</v>
      </c>
    </row>
    <row r="22" spans="1:18" ht="12.75">
      <c r="A22" s="32"/>
      <c r="B22" s="25" t="s">
        <v>9</v>
      </c>
      <c r="C22" s="43">
        <v>1048056</v>
      </c>
      <c r="D22" s="93">
        <v>44447</v>
      </c>
      <c r="E22" s="120">
        <v>24585</v>
      </c>
      <c r="F22" s="98">
        <v>14473</v>
      </c>
      <c r="G22" s="101"/>
      <c r="H22" s="113"/>
      <c r="I22" s="105"/>
      <c r="J22" s="109"/>
      <c r="K22" s="47">
        <v>1048056</v>
      </c>
      <c r="L22" s="8">
        <f t="shared" si="1"/>
        <v>-0.032217672903358086</v>
      </c>
      <c r="M22" s="11">
        <f t="shared" si="3"/>
        <v>83505</v>
      </c>
      <c r="N22" s="8">
        <f t="shared" si="4"/>
        <v>0.42332407233803204</v>
      </c>
      <c r="O22" s="6">
        <f t="shared" si="0"/>
        <v>1131561</v>
      </c>
      <c r="P22" s="14">
        <f t="shared" si="2"/>
        <v>-0.008806821914568386</v>
      </c>
      <c r="Q22" s="20">
        <v>1.35</v>
      </c>
      <c r="R22" s="7"/>
    </row>
    <row r="23" spans="1:18" ht="12.75">
      <c r="A23" s="32"/>
      <c r="B23" s="25" t="s">
        <v>10</v>
      </c>
      <c r="C23" s="44">
        <v>1074040</v>
      </c>
      <c r="D23" s="94">
        <v>50122</v>
      </c>
      <c r="E23" s="73">
        <v>37755</v>
      </c>
      <c r="F23" s="76">
        <v>20152</v>
      </c>
      <c r="G23" s="101"/>
      <c r="H23" s="113"/>
      <c r="I23" s="105"/>
      <c r="J23" s="109"/>
      <c r="K23" s="47">
        <v>1074040</v>
      </c>
      <c r="L23" s="8">
        <f t="shared" si="1"/>
        <v>0.02479256833604304</v>
      </c>
      <c r="M23" s="11">
        <f t="shared" si="3"/>
        <v>108029</v>
      </c>
      <c r="N23" s="8">
        <f t="shared" si="4"/>
        <v>0.29368301299323396</v>
      </c>
      <c r="O23" s="6">
        <f t="shared" si="0"/>
        <v>1182069</v>
      </c>
      <c r="P23" s="14">
        <f t="shared" si="2"/>
        <v>0.04463568468690604</v>
      </c>
      <c r="Q23" s="20">
        <v>1.35</v>
      </c>
      <c r="R23" s="7"/>
    </row>
    <row r="24" spans="1:18" ht="12.75">
      <c r="A24" s="32"/>
      <c r="B24" s="25" t="s">
        <v>11</v>
      </c>
      <c r="C24" s="44">
        <v>1129895</v>
      </c>
      <c r="D24" s="94">
        <v>51142</v>
      </c>
      <c r="E24" s="73">
        <v>40345</v>
      </c>
      <c r="F24" s="76">
        <v>23149</v>
      </c>
      <c r="G24" s="101"/>
      <c r="H24" s="113"/>
      <c r="I24" s="105"/>
      <c r="J24" s="109"/>
      <c r="K24" s="47">
        <v>1129895</v>
      </c>
      <c r="L24" s="8">
        <f t="shared" si="1"/>
        <v>0.052004580834978276</v>
      </c>
      <c r="M24" s="11">
        <f t="shared" si="3"/>
        <v>114636</v>
      </c>
      <c r="N24" s="8">
        <f t="shared" si="4"/>
        <v>0.06115950346666166</v>
      </c>
      <c r="O24" s="6">
        <f t="shared" si="0"/>
        <v>1244531</v>
      </c>
      <c r="P24" s="14">
        <f t="shared" si="2"/>
        <v>0.05284124699996373</v>
      </c>
      <c r="Q24" s="20">
        <v>1.35</v>
      </c>
      <c r="R24" s="7"/>
    </row>
    <row r="25" spans="1:18" ht="12.75">
      <c r="A25" s="32"/>
      <c r="B25" s="25" t="s">
        <v>12</v>
      </c>
      <c r="C25" s="43">
        <v>1074558</v>
      </c>
      <c r="D25" s="94">
        <v>53441</v>
      </c>
      <c r="E25" s="73">
        <v>42418</v>
      </c>
      <c r="F25" s="76">
        <v>26894</v>
      </c>
      <c r="G25" s="101"/>
      <c r="H25" s="113"/>
      <c r="I25" s="105"/>
      <c r="J25" s="109"/>
      <c r="K25" s="47">
        <v>1074558</v>
      </c>
      <c r="L25" s="8">
        <f t="shared" si="1"/>
        <v>-0.04897534726678143</v>
      </c>
      <c r="M25" s="11">
        <f t="shared" si="3"/>
        <v>122753</v>
      </c>
      <c r="N25" s="8">
        <f t="shared" si="4"/>
        <v>0.07080672738057858</v>
      </c>
      <c r="O25" s="6">
        <f t="shared" si="0"/>
        <v>1197311</v>
      </c>
      <c r="P25" s="14">
        <f t="shared" si="2"/>
        <v>-0.03794200385526758</v>
      </c>
      <c r="Q25" s="20">
        <v>1.35</v>
      </c>
      <c r="R25" s="7"/>
    </row>
    <row r="26" spans="1:18" ht="12.75">
      <c r="A26" s="32"/>
      <c r="B26" s="25" t="s">
        <v>13</v>
      </c>
      <c r="C26" s="43">
        <v>1067778</v>
      </c>
      <c r="D26" s="93">
        <v>61714</v>
      </c>
      <c r="E26" s="120">
        <v>83230</v>
      </c>
      <c r="F26" s="76">
        <v>29610</v>
      </c>
      <c r="G26" s="101"/>
      <c r="H26" s="113"/>
      <c r="I26" s="105"/>
      <c r="J26" s="109"/>
      <c r="K26" s="47">
        <v>1067778</v>
      </c>
      <c r="L26" s="8">
        <f t="shared" si="1"/>
        <v>-0.0063095710050086184</v>
      </c>
      <c r="M26" s="11">
        <f t="shared" si="3"/>
        <v>174554</v>
      </c>
      <c r="N26" s="8">
        <f t="shared" si="4"/>
        <v>0.42199375982664367</v>
      </c>
      <c r="O26" s="6">
        <f t="shared" si="0"/>
        <v>1242332</v>
      </c>
      <c r="P26" s="14">
        <f t="shared" si="2"/>
        <v>0.03760175927557663</v>
      </c>
      <c r="Q26" s="20">
        <v>1.35</v>
      </c>
      <c r="R26" s="7"/>
    </row>
    <row r="27" spans="1:18" ht="12.75">
      <c r="A27" s="32"/>
      <c r="B27" s="25" t="s">
        <v>14</v>
      </c>
      <c r="C27" s="43">
        <v>1123013</v>
      </c>
      <c r="D27" s="93">
        <v>72262</v>
      </c>
      <c r="E27" s="120">
        <v>105571</v>
      </c>
      <c r="F27" s="76">
        <v>33351</v>
      </c>
      <c r="G27" s="101"/>
      <c r="H27" s="113"/>
      <c r="I27" s="105"/>
      <c r="J27" s="109"/>
      <c r="K27" s="47">
        <v>1123013</v>
      </c>
      <c r="L27" s="8">
        <f t="shared" si="1"/>
        <v>0.0517289174341482</v>
      </c>
      <c r="M27" s="11">
        <f t="shared" si="3"/>
        <v>211184</v>
      </c>
      <c r="N27" s="8">
        <f t="shared" si="4"/>
        <v>0.2098491011377568</v>
      </c>
      <c r="O27" s="6">
        <f t="shared" si="0"/>
        <v>1334197</v>
      </c>
      <c r="P27" s="14">
        <f t="shared" si="2"/>
        <v>0.07394561196201987</v>
      </c>
      <c r="Q27" s="20">
        <v>1.35</v>
      </c>
      <c r="R27" s="7" t="s">
        <v>27</v>
      </c>
    </row>
    <row r="28" spans="1:18" ht="12.75">
      <c r="A28" s="32"/>
      <c r="B28" s="25" t="s">
        <v>15</v>
      </c>
      <c r="C28" s="43">
        <v>1147254</v>
      </c>
      <c r="D28" s="93">
        <v>71397</v>
      </c>
      <c r="E28" s="120">
        <v>106974</v>
      </c>
      <c r="F28" s="76">
        <v>29297</v>
      </c>
      <c r="G28" s="101"/>
      <c r="H28" s="113"/>
      <c r="I28" s="105"/>
      <c r="J28" s="109"/>
      <c r="K28" s="47">
        <v>1147254</v>
      </c>
      <c r="L28" s="8">
        <f t="shared" si="1"/>
        <v>0.021585680664426787</v>
      </c>
      <c r="M28" s="11">
        <f t="shared" si="3"/>
        <v>207668</v>
      </c>
      <c r="N28" s="8">
        <f t="shared" si="4"/>
        <v>-0.016648988559739397</v>
      </c>
      <c r="O28" s="6">
        <f t="shared" si="0"/>
        <v>1354922</v>
      </c>
      <c r="P28" s="14">
        <f t="shared" si="2"/>
        <v>0.015533688053563255</v>
      </c>
      <c r="Q28" s="20">
        <v>1.35</v>
      </c>
      <c r="R28" s="7"/>
    </row>
    <row r="29" spans="1:18" ht="12.75">
      <c r="A29" s="32"/>
      <c r="B29" s="25" t="s">
        <v>16</v>
      </c>
      <c r="C29" s="43">
        <v>1100281</v>
      </c>
      <c r="D29" s="93">
        <v>67698</v>
      </c>
      <c r="E29" s="120">
        <v>95778</v>
      </c>
      <c r="F29" s="76">
        <v>32365</v>
      </c>
      <c r="G29" s="101"/>
      <c r="H29" s="113"/>
      <c r="I29" s="105"/>
      <c r="J29" s="109"/>
      <c r="K29" s="47">
        <v>1100281</v>
      </c>
      <c r="L29" s="8">
        <f t="shared" si="1"/>
        <v>-0.04094385375862708</v>
      </c>
      <c r="M29" s="11">
        <f t="shared" si="3"/>
        <v>195841</v>
      </c>
      <c r="N29" s="8">
        <f t="shared" si="4"/>
        <v>-0.05695148024731789</v>
      </c>
      <c r="O29" s="6">
        <f t="shared" si="0"/>
        <v>1296122</v>
      </c>
      <c r="P29" s="14">
        <f t="shared" si="2"/>
        <v>-0.043397332097345864</v>
      </c>
      <c r="Q29" s="20">
        <v>1.35</v>
      </c>
      <c r="R29" s="7" t="s">
        <v>27</v>
      </c>
    </row>
    <row r="30" spans="1:18" ht="12.75">
      <c r="A30" s="32"/>
      <c r="B30" s="25" t="s">
        <v>17</v>
      </c>
      <c r="C30" s="43">
        <v>1085907.8974849575</v>
      </c>
      <c r="D30" s="93">
        <v>69351.3945303968</v>
      </c>
      <c r="E30" s="120">
        <v>104336.24557027052</v>
      </c>
      <c r="F30" s="76">
        <v>28813.44369432314</v>
      </c>
      <c r="G30" s="102">
        <v>14877.04881642512</v>
      </c>
      <c r="H30" s="114"/>
      <c r="I30" s="106"/>
      <c r="J30" s="110"/>
      <c r="K30" s="47">
        <v>1085907.8974849575</v>
      </c>
      <c r="L30" s="8">
        <f t="shared" si="1"/>
        <v>-0.013063119798526479</v>
      </c>
      <c r="M30" s="11">
        <f t="shared" si="3"/>
        <v>217378.13261141555</v>
      </c>
      <c r="N30" s="8">
        <f t="shared" si="4"/>
        <v>0.1099725420694111</v>
      </c>
      <c r="O30" s="6">
        <f t="shared" si="0"/>
        <v>1303286.030096373</v>
      </c>
      <c r="P30" s="14">
        <f t="shared" si="2"/>
        <v>0.005527280685285074</v>
      </c>
      <c r="Q30" s="20">
        <v>1.25</v>
      </c>
      <c r="R30" s="7"/>
    </row>
    <row r="31" spans="1:18" ht="12.75">
      <c r="A31" s="32"/>
      <c r="B31" s="25" t="s">
        <v>18</v>
      </c>
      <c r="C31" s="43">
        <v>1141137.6659898595</v>
      </c>
      <c r="D31" s="93">
        <v>70689.2223229572</v>
      </c>
      <c r="E31" s="120">
        <v>111205.74746303503</v>
      </c>
      <c r="F31" s="76">
        <v>30332.71752529183</v>
      </c>
      <c r="G31" s="102">
        <v>15475.195418204385</v>
      </c>
      <c r="H31" s="114"/>
      <c r="I31" s="106"/>
      <c r="J31" s="110"/>
      <c r="K31" s="47">
        <v>1141137.6659898595</v>
      </c>
      <c r="L31" s="8">
        <f t="shared" si="1"/>
        <v>0.050860453849556064</v>
      </c>
      <c r="M31" s="11">
        <f t="shared" si="3"/>
        <v>227702.88272948845</v>
      </c>
      <c r="N31" s="8">
        <f t="shared" si="4"/>
        <v>0.04749672836931307</v>
      </c>
      <c r="O31" s="6">
        <f t="shared" si="0"/>
        <v>1368840.5487193477</v>
      </c>
      <c r="P31" s="14">
        <f t="shared" si="2"/>
        <v>0.0502994101901999</v>
      </c>
      <c r="Q31" s="20">
        <v>1.25</v>
      </c>
      <c r="R31" s="7"/>
    </row>
    <row r="32" spans="1:18" ht="12.75">
      <c r="A32" s="32"/>
      <c r="B32" s="25" t="s">
        <v>37</v>
      </c>
      <c r="C32" s="43">
        <v>1202888</v>
      </c>
      <c r="D32" s="93">
        <v>78748</v>
      </c>
      <c r="E32" s="120">
        <v>125155</v>
      </c>
      <c r="F32" s="76">
        <v>34863</v>
      </c>
      <c r="G32" s="102">
        <v>16778</v>
      </c>
      <c r="H32" s="114"/>
      <c r="I32" s="106"/>
      <c r="J32" s="110">
        <v>18285</v>
      </c>
      <c r="K32" s="47">
        <v>1202888</v>
      </c>
      <c r="L32" s="8">
        <f t="shared" si="1"/>
        <v>0.05411295749016953</v>
      </c>
      <c r="M32" s="11">
        <f t="shared" si="3"/>
        <v>273829</v>
      </c>
      <c r="N32" s="8">
        <f t="shared" si="4"/>
        <v>0.20257151212841462</v>
      </c>
      <c r="O32" s="6">
        <f t="shared" si="0"/>
        <v>1476717</v>
      </c>
      <c r="P32" s="14">
        <f t="shared" si="2"/>
        <v>0.07880863215337874</v>
      </c>
      <c r="Q32" s="20">
        <v>1.25</v>
      </c>
      <c r="R32" s="7"/>
    </row>
    <row r="33" spans="1:18" ht="12.75">
      <c r="A33" s="32"/>
      <c r="B33" s="25" t="s">
        <v>43</v>
      </c>
      <c r="C33" s="43">
        <v>1230989</v>
      </c>
      <c r="D33" s="93">
        <v>74304</v>
      </c>
      <c r="E33" s="120">
        <v>127196</v>
      </c>
      <c r="F33" s="76">
        <v>35686</v>
      </c>
      <c r="G33" s="102">
        <v>18776</v>
      </c>
      <c r="H33" s="114"/>
      <c r="I33" s="106"/>
      <c r="J33" s="110">
        <v>21502</v>
      </c>
      <c r="K33" s="47">
        <v>1230989</v>
      </c>
      <c r="L33" s="8">
        <f t="shared" si="1"/>
        <v>0.02336127719288905</v>
      </c>
      <c r="M33" s="11">
        <f t="shared" si="3"/>
        <v>277464</v>
      </c>
      <c r="N33" s="8">
        <f t="shared" si="4"/>
        <v>0.013274707938165875</v>
      </c>
      <c r="O33" s="6">
        <f t="shared" si="0"/>
        <v>1508453</v>
      </c>
      <c r="P33" s="14">
        <f t="shared" si="2"/>
        <v>0.021490915320945048</v>
      </c>
      <c r="Q33" s="20">
        <v>1.25</v>
      </c>
      <c r="R33" s="7"/>
    </row>
    <row r="34" spans="1:18" ht="12.75">
      <c r="A34" s="32"/>
      <c r="B34" s="25" t="s">
        <v>42</v>
      </c>
      <c r="C34" s="43">
        <v>1153758</v>
      </c>
      <c r="D34" s="93">
        <v>75564</v>
      </c>
      <c r="E34" s="120">
        <v>134665</v>
      </c>
      <c r="F34" s="76">
        <v>38249</v>
      </c>
      <c r="G34" s="102">
        <v>20514</v>
      </c>
      <c r="H34" s="114"/>
      <c r="I34" s="106"/>
      <c r="J34" s="110">
        <v>23352</v>
      </c>
      <c r="K34" s="47">
        <v>1153758</v>
      </c>
      <c r="L34" s="8">
        <f t="shared" si="1"/>
        <v>-0.0627389846700499</v>
      </c>
      <c r="M34" s="11">
        <f t="shared" si="3"/>
        <v>292344</v>
      </c>
      <c r="N34" s="8">
        <f t="shared" si="4"/>
        <v>0.0536285788426607</v>
      </c>
      <c r="O34" s="6">
        <f t="shared" si="0"/>
        <v>1446102</v>
      </c>
      <c r="P34" s="14">
        <f t="shared" si="2"/>
        <v>-0.04133440021001644</v>
      </c>
      <c r="Q34" s="20">
        <v>1.25</v>
      </c>
      <c r="R34" s="7"/>
    </row>
    <row r="35" spans="1:18" ht="12.75">
      <c r="A35" s="32"/>
      <c r="B35" s="25" t="s">
        <v>44</v>
      </c>
      <c r="C35" s="43">
        <v>1187700</v>
      </c>
      <c r="D35" s="93">
        <v>79349</v>
      </c>
      <c r="E35" s="120">
        <v>146723</v>
      </c>
      <c r="F35" s="76">
        <v>39623</v>
      </c>
      <c r="G35" s="102">
        <v>23681</v>
      </c>
      <c r="H35" s="114"/>
      <c r="I35" s="106"/>
      <c r="J35" s="110">
        <v>23093</v>
      </c>
      <c r="K35" s="43">
        <v>1187700</v>
      </c>
      <c r="L35" s="14">
        <f t="shared" si="1"/>
        <v>0.029418647584675384</v>
      </c>
      <c r="M35" s="11">
        <f t="shared" si="3"/>
        <v>312469</v>
      </c>
      <c r="N35" s="8">
        <f t="shared" si="4"/>
        <v>0.06884013354130758</v>
      </c>
      <c r="O35" s="6">
        <f t="shared" si="0"/>
        <v>1500169</v>
      </c>
      <c r="P35" s="14">
        <f t="shared" si="2"/>
        <v>0.03738809572215507</v>
      </c>
      <c r="Q35" s="20">
        <v>1.25</v>
      </c>
      <c r="R35" s="7" t="s">
        <v>47</v>
      </c>
    </row>
    <row r="36" spans="1:18" ht="12.75">
      <c r="A36" s="32"/>
      <c r="B36" s="25" t="s">
        <v>45</v>
      </c>
      <c r="C36" s="43">
        <v>1151595</v>
      </c>
      <c r="D36" s="93">
        <v>71038</v>
      </c>
      <c r="E36" s="120">
        <v>133099</v>
      </c>
      <c r="F36" s="76">
        <v>35259</v>
      </c>
      <c r="G36" s="102">
        <v>30804</v>
      </c>
      <c r="H36" s="114"/>
      <c r="I36" s="106">
        <v>7889</v>
      </c>
      <c r="J36" s="110">
        <v>23957</v>
      </c>
      <c r="K36" s="43">
        <v>1151595</v>
      </c>
      <c r="L36" s="14">
        <f t="shared" si="1"/>
        <v>-0.030399090679464558</v>
      </c>
      <c r="M36" s="11">
        <f t="shared" si="3"/>
        <v>302046</v>
      </c>
      <c r="N36" s="8">
        <f t="shared" si="4"/>
        <v>-0.03335690900537336</v>
      </c>
      <c r="O36" s="6">
        <f t="shared" si="0"/>
        <v>1453641</v>
      </c>
      <c r="P36" s="14">
        <f t="shared" si="2"/>
        <v>-0.03101517229058859</v>
      </c>
      <c r="Q36" s="20">
        <v>1.25</v>
      </c>
      <c r="R36" s="7"/>
    </row>
    <row r="37" spans="1:18" ht="12.75">
      <c r="A37" s="32"/>
      <c r="B37" s="25" t="s">
        <v>63</v>
      </c>
      <c r="C37" s="43">
        <v>1126118</v>
      </c>
      <c r="D37" s="93">
        <v>73825</v>
      </c>
      <c r="E37" s="120">
        <v>141680</v>
      </c>
      <c r="F37" s="76">
        <v>38917</v>
      </c>
      <c r="G37" s="102">
        <v>39660</v>
      </c>
      <c r="H37" s="115"/>
      <c r="I37" s="106">
        <v>9386</v>
      </c>
      <c r="J37" s="110">
        <v>22462</v>
      </c>
      <c r="K37" s="43">
        <v>1126118</v>
      </c>
      <c r="L37" s="14">
        <f t="shared" si="1"/>
        <v>-0.022123229086614682</v>
      </c>
      <c r="M37" s="11">
        <f t="shared" si="3"/>
        <v>325930</v>
      </c>
      <c r="N37" s="8">
        <f t="shared" si="4"/>
        <v>0.0790740483237653</v>
      </c>
      <c r="O37" s="6">
        <f t="shared" si="0"/>
        <v>1452048</v>
      </c>
      <c r="P37" s="14">
        <f t="shared" si="2"/>
        <v>-0.001095868924995913</v>
      </c>
      <c r="Q37" s="20">
        <v>1.5</v>
      </c>
      <c r="R37" s="7"/>
    </row>
    <row r="38" spans="1:18" ht="12.75">
      <c r="A38" s="32"/>
      <c r="B38" s="25" t="s">
        <v>65</v>
      </c>
      <c r="C38" s="43">
        <v>1132538</v>
      </c>
      <c r="D38" s="93">
        <v>91709</v>
      </c>
      <c r="E38" s="120">
        <v>158830</v>
      </c>
      <c r="F38" s="76">
        <v>43402</v>
      </c>
      <c r="G38" s="78">
        <v>41078</v>
      </c>
      <c r="H38" s="114">
        <v>13897</v>
      </c>
      <c r="I38" s="106">
        <v>11234</v>
      </c>
      <c r="J38" s="110">
        <v>25885</v>
      </c>
      <c r="K38" s="43">
        <v>1132538</v>
      </c>
      <c r="L38" s="14">
        <f t="shared" si="1"/>
        <v>0.0057010011384242</v>
      </c>
      <c r="M38" s="11">
        <f t="shared" si="3"/>
        <v>386035</v>
      </c>
      <c r="N38" s="8">
        <f t="shared" si="4"/>
        <v>0.18441076304728</v>
      </c>
      <c r="O38" s="6">
        <f t="shared" si="0"/>
        <v>1518573</v>
      </c>
      <c r="P38" s="14">
        <f t="shared" si="2"/>
        <v>0.04581460117020919</v>
      </c>
      <c r="Q38" s="20">
        <v>1.5</v>
      </c>
      <c r="R38" s="7"/>
    </row>
    <row r="39" spans="1:18" ht="12.75">
      <c r="A39" s="32"/>
      <c r="B39" s="25" t="s">
        <v>64</v>
      </c>
      <c r="C39" s="43">
        <v>1132450</v>
      </c>
      <c r="D39" s="93">
        <v>89646</v>
      </c>
      <c r="E39" s="120">
        <v>157184</v>
      </c>
      <c r="F39" s="76">
        <v>44824</v>
      </c>
      <c r="G39" s="102">
        <v>43041</v>
      </c>
      <c r="H39" s="114">
        <v>23193</v>
      </c>
      <c r="I39" s="106">
        <v>12445</v>
      </c>
      <c r="J39" s="110">
        <v>29123</v>
      </c>
      <c r="K39" s="43">
        <v>1132450</v>
      </c>
      <c r="L39" s="14">
        <f t="shared" si="1"/>
        <v>-7.770158705489028E-05</v>
      </c>
      <c r="M39" s="11">
        <f t="shared" si="3"/>
        <v>399456</v>
      </c>
      <c r="N39" s="8">
        <f t="shared" si="4"/>
        <v>0.034766277669123324</v>
      </c>
      <c r="O39" s="6">
        <f t="shared" si="0"/>
        <v>1531906</v>
      </c>
      <c r="P39" s="14">
        <f t="shared" si="2"/>
        <v>0.008779953285090736</v>
      </c>
      <c r="Q39" s="20">
        <v>1.5</v>
      </c>
      <c r="R39" s="7"/>
    </row>
    <row r="40" spans="1:18" ht="12.75">
      <c r="A40" s="32"/>
      <c r="B40" s="25" t="s">
        <v>71</v>
      </c>
      <c r="C40" s="43">
        <v>1136670</v>
      </c>
      <c r="D40" s="93">
        <v>85943</v>
      </c>
      <c r="E40" s="120">
        <v>159362</v>
      </c>
      <c r="F40" s="76">
        <v>42294</v>
      </c>
      <c r="G40" s="102">
        <v>42678</v>
      </c>
      <c r="H40" s="114">
        <v>28237</v>
      </c>
      <c r="I40" s="106">
        <v>13595</v>
      </c>
      <c r="J40" s="110">
        <v>28738</v>
      </c>
      <c r="K40" s="43">
        <v>1136670</v>
      </c>
      <c r="L40" s="14">
        <f t="shared" si="1"/>
        <v>0.003726433838138643</v>
      </c>
      <c r="M40" s="11">
        <f t="shared" si="3"/>
        <v>400847</v>
      </c>
      <c r="N40" s="8">
        <f t="shared" si="4"/>
        <v>0.003482235840743364</v>
      </c>
      <c r="O40" s="6">
        <f t="shared" si="0"/>
        <v>1537517</v>
      </c>
      <c r="P40" s="14">
        <f t="shared" si="2"/>
        <v>0.00366275737545263</v>
      </c>
      <c r="Q40" s="20">
        <v>1.5</v>
      </c>
      <c r="R40" s="7"/>
    </row>
    <row r="41" spans="1:18" ht="12.75">
      <c r="A41" s="32"/>
      <c r="B41" s="25" t="s">
        <v>72</v>
      </c>
      <c r="C41" s="43">
        <v>1078557</v>
      </c>
      <c r="D41" s="93">
        <v>82396</v>
      </c>
      <c r="E41" s="120">
        <v>148218</v>
      </c>
      <c r="F41" s="76">
        <v>40027</v>
      </c>
      <c r="G41" s="102">
        <v>43588</v>
      </c>
      <c r="H41" s="114">
        <v>30671</v>
      </c>
      <c r="I41" s="106">
        <v>14530</v>
      </c>
      <c r="J41" s="110">
        <v>27602</v>
      </c>
      <c r="K41" s="43">
        <v>1078557</v>
      </c>
      <c r="L41" s="14">
        <f t="shared" si="1"/>
        <v>-0.051125656523001384</v>
      </c>
      <c r="M41" s="11">
        <f t="shared" si="3"/>
        <v>387032</v>
      </c>
      <c r="N41" s="8">
        <f t="shared" si="4"/>
        <v>-0.03446452137598632</v>
      </c>
      <c r="O41" s="6">
        <f t="shared" si="0"/>
        <v>1465589</v>
      </c>
      <c r="P41" s="14">
        <f t="shared" si="2"/>
        <v>-0.04678192176086504</v>
      </c>
      <c r="Q41" s="20">
        <v>1.75</v>
      </c>
      <c r="R41" s="7" t="s">
        <v>76</v>
      </c>
    </row>
    <row r="42" spans="1:18" ht="12.75">
      <c r="A42" s="32"/>
      <c r="B42" s="25" t="s">
        <v>73</v>
      </c>
      <c r="C42" s="43">
        <v>1006415</v>
      </c>
      <c r="D42" s="93">
        <v>76062</v>
      </c>
      <c r="E42" s="120">
        <v>142571</v>
      </c>
      <c r="F42" s="76">
        <v>38312</v>
      </c>
      <c r="G42" s="102">
        <v>47488</v>
      </c>
      <c r="H42" s="114">
        <v>32390</v>
      </c>
      <c r="I42" s="106">
        <v>15401</v>
      </c>
      <c r="J42" s="110">
        <v>25854</v>
      </c>
      <c r="K42" s="43">
        <v>1006415</v>
      </c>
      <c r="L42" s="14">
        <f t="shared" si="1"/>
        <v>-0.06688751730321163</v>
      </c>
      <c r="M42" s="11">
        <f t="shared" si="3"/>
        <v>378078</v>
      </c>
      <c r="N42" s="8">
        <f t="shared" si="4"/>
        <v>-0.02313503792968019</v>
      </c>
      <c r="O42" s="6">
        <f t="shared" si="0"/>
        <v>1384493</v>
      </c>
      <c r="P42" s="14">
        <f t="shared" si="2"/>
        <v>-0.055333384734738034</v>
      </c>
      <c r="Q42" s="20">
        <v>1.75</v>
      </c>
      <c r="R42" s="7"/>
    </row>
    <row r="43" spans="1:18" ht="12.75">
      <c r="A43" s="32"/>
      <c r="B43" s="25" t="s">
        <v>74</v>
      </c>
      <c r="C43" s="43">
        <v>915321</v>
      </c>
      <c r="D43" s="93">
        <v>75798</v>
      </c>
      <c r="E43" s="120">
        <v>144912</v>
      </c>
      <c r="F43" s="76">
        <v>33503</v>
      </c>
      <c r="G43" s="102">
        <v>51861</v>
      </c>
      <c r="H43" s="114">
        <v>51976</v>
      </c>
      <c r="I43" s="106">
        <v>14691</v>
      </c>
      <c r="J43" s="110">
        <v>24253</v>
      </c>
      <c r="K43" s="43">
        <v>915321</v>
      </c>
      <c r="L43" s="14">
        <f t="shared" si="1"/>
        <v>-0.09051335681602524</v>
      </c>
      <c r="M43" s="11">
        <f t="shared" si="3"/>
        <v>396994</v>
      </c>
      <c r="N43" s="8">
        <f t="shared" si="4"/>
        <v>0.050032003978015105</v>
      </c>
      <c r="O43" s="6">
        <f t="shared" si="0"/>
        <v>1312315</v>
      </c>
      <c r="P43" s="14">
        <f t="shared" si="2"/>
        <v>-0.05213316354795583</v>
      </c>
      <c r="Q43" s="20">
        <v>1.75</v>
      </c>
      <c r="R43" s="7"/>
    </row>
    <row r="44" spans="1:18" ht="12.75">
      <c r="A44" s="32"/>
      <c r="B44" s="25" t="s">
        <v>75</v>
      </c>
      <c r="C44" s="43">
        <v>887957</v>
      </c>
      <c r="D44" s="93">
        <v>69627</v>
      </c>
      <c r="E44" s="120">
        <v>138159</v>
      </c>
      <c r="F44" s="76">
        <v>31577</v>
      </c>
      <c r="G44" s="102">
        <v>51433</v>
      </c>
      <c r="H44" s="114">
        <v>60544</v>
      </c>
      <c r="I44" s="106">
        <v>15305</v>
      </c>
      <c r="J44" s="110">
        <v>23102</v>
      </c>
      <c r="K44" s="43">
        <v>887957</v>
      </c>
      <c r="L44" s="14">
        <f t="shared" si="1"/>
        <v>-0.029895522991387757</v>
      </c>
      <c r="M44" s="11">
        <f t="shared" si="3"/>
        <v>389747</v>
      </c>
      <c r="N44" s="8">
        <f t="shared" si="4"/>
        <v>-0.018254683949883388</v>
      </c>
      <c r="O44" s="6">
        <f t="shared" si="0"/>
        <v>1277704</v>
      </c>
      <c r="P44" s="14">
        <f t="shared" si="2"/>
        <v>-0.026374003192831008</v>
      </c>
      <c r="Q44" s="20">
        <v>1.75</v>
      </c>
      <c r="R44" s="7"/>
    </row>
    <row r="45" spans="1:18" ht="12.75">
      <c r="A45" s="32"/>
      <c r="B45" s="25" t="s">
        <v>77</v>
      </c>
      <c r="C45" s="43">
        <v>867326</v>
      </c>
      <c r="D45" s="93">
        <v>47517</v>
      </c>
      <c r="E45" s="120">
        <v>137201</v>
      </c>
      <c r="F45" s="76">
        <v>30218</v>
      </c>
      <c r="G45" s="102">
        <v>51289</v>
      </c>
      <c r="H45" s="114">
        <v>61590</v>
      </c>
      <c r="I45" s="106">
        <v>15634</v>
      </c>
      <c r="J45" s="110">
        <v>22132</v>
      </c>
      <c r="K45" s="43">
        <v>867326</v>
      </c>
      <c r="L45" s="14">
        <f t="shared" si="1"/>
        <v>-0.0232342331892198</v>
      </c>
      <c r="M45" s="11">
        <f t="shared" si="3"/>
        <v>365581</v>
      </c>
      <c r="N45" s="8">
        <f t="shared" si="4"/>
        <v>-0.06200432588320115</v>
      </c>
      <c r="O45" s="6">
        <f t="shared" si="0"/>
        <v>1232907</v>
      </c>
      <c r="P45" s="14">
        <f t="shared" si="2"/>
        <v>-0.0350605461045751</v>
      </c>
      <c r="Q45" s="20">
        <v>1.75</v>
      </c>
      <c r="R45" s="7"/>
    </row>
    <row r="46" spans="1:18" ht="12.75">
      <c r="A46" s="32"/>
      <c r="B46" s="25" t="s">
        <v>78</v>
      </c>
      <c r="C46" s="43">
        <v>269382</v>
      </c>
      <c r="D46" s="93">
        <v>17826</v>
      </c>
      <c r="E46" s="120">
        <v>42206</v>
      </c>
      <c r="F46" s="76">
        <v>8694</v>
      </c>
      <c r="G46" s="102">
        <v>12847</v>
      </c>
      <c r="H46" s="114">
        <v>12848</v>
      </c>
      <c r="I46" s="106">
        <v>3955</v>
      </c>
      <c r="J46" s="110">
        <v>6256</v>
      </c>
      <c r="K46" s="43">
        <v>269382</v>
      </c>
      <c r="L46" s="14">
        <f t="shared" si="1"/>
        <v>-0.6894109020137758</v>
      </c>
      <c r="M46" s="11">
        <f t="shared" si="3"/>
        <v>104632</v>
      </c>
      <c r="N46" s="8">
        <f t="shared" si="4"/>
        <v>-0.7137925658062099</v>
      </c>
      <c r="O46" s="6">
        <f t="shared" si="0"/>
        <v>374014</v>
      </c>
      <c r="P46" s="14">
        <f t="shared" si="2"/>
        <v>-0.696640541419588</v>
      </c>
      <c r="Q46" s="20"/>
      <c r="R46" s="7" t="s">
        <v>86</v>
      </c>
    </row>
    <row r="47" spans="1:18" ht="12.75">
      <c r="A47" s="32"/>
      <c r="B47" s="25" t="s">
        <v>84</v>
      </c>
      <c r="C47" s="43">
        <v>491454</v>
      </c>
      <c r="D47" s="93">
        <v>26652</v>
      </c>
      <c r="E47" s="120">
        <v>59139</v>
      </c>
      <c r="F47" s="76">
        <v>12515</v>
      </c>
      <c r="G47" s="102">
        <v>12810</v>
      </c>
      <c r="H47" s="114">
        <v>19397</v>
      </c>
      <c r="I47" s="106">
        <v>7399</v>
      </c>
      <c r="J47" s="110">
        <v>9235</v>
      </c>
      <c r="K47" s="43">
        <v>491454</v>
      </c>
      <c r="L47" s="14">
        <f t="shared" si="1"/>
        <v>0.8243757934828608</v>
      </c>
      <c r="M47" s="11">
        <f t="shared" si="3"/>
        <v>147147</v>
      </c>
      <c r="N47" s="8">
        <f t="shared" si="4"/>
        <v>0.40632884777123635</v>
      </c>
      <c r="O47" s="6">
        <f t="shared" si="0"/>
        <v>638601</v>
      </c>
      <c r="P47" s="14">
        <f t="shared" si="2"/>
        <v>0.707425390493404</v>
      </c>
      <c r="Q47" s="20"/>
      <c r="R47" s="7" t="s">
        <v>86</v>
      </c>
    </row>
    <row r="48" spans="1:18" ht="12.75">
      <c r="A48" s="32"/>
      <c r="B48" s="25" t="s">
        <v>85</v>
      </c>
      <c r="C48" s="43">
        <v>603336</v>
      </c>
      <c r="D48" s="93">
        <v>36312</v>
      </c>
      <c r="E48" s="120">
        <v>79214</v>
      </c>
      <c r="F48" s="76">
        <v>17449</v>
      </c>
      <c r="G48" s="102">
        <v>20426</v>
      </c>
      <c r="H48" s="114">
        <v>32534</v>
      </c>
      <c r="I48" s="106">
        <v>12093</v>
      </c>
      <c r="J48" s="110">
        <v>12711</v>
      </c>
      <c r="K48" s="43">
        <v>603336</v>
      </c>
      <c r="L48" s="14">
        <f t="shared" si="1"/>
        <v>0.22765508063826934</v>
      </c>
      <c r="M48" s="11">
        <f t="shared" si="3"/>
        <v>210739</v>
      </c>
      <c r="N48" s="8">
        <f t="shared" si="4"/>
        <v>0.4321664729827994</v>
      </c>
      <c r="O48" s="6">
        <f t="shared" si="0"/>
        <v>814075</v>
      </c>
      <c r="P48" s="14">
        <f t="shared" si="2"/>
        <v>0.2747787742267864</v>
      </c>
      <c r="Q48" s="20"/>
      <c r="R48" s="7" t="s">
        <v>86</v>
      </c>
    </row>
    <row r="49" spans="2:18" ht="13.5" thickBot="1">
      <c r="B49" s="26" t="s">
        <v>83</v>
      </c>
      <c r="C49" s="46">
        <v>687746</v>
      </c>
      <c r="D49" s="95">
        <v>32637</v>
      </c>
      <c r="E49" s="121">
        <v>87504</v>
      </c>
      <c r="F49" s="99">
        <v>17550</v>
      </c>
      <c r="G49" s="103">
        <v>20863</v>
      </c>
      <c r="H49" s="116">
        <v>30938</v>
      </c>
      <c r="I49" s="107">
        <v>15030</v>
      </c>
      <c r="J49" s="111">
        <v>14109</v>
      </c>
      <c r="K49" s="48">
        <v>687746</v>
      </c>
      <c r="L49" s="15">
        <f t="shared" si="1"/>
        <v>0.13990545898139684</v>
      </c>
      <c r="M49" s="12">
        <f t="shared" si="3"/>
        <v>218631</v>
      </c>
      <c r="N49" s="10">
        <f t="shared" si="4"/>
        <v>0.03744916697905931</v>
      </c>
      <c r="O49" s="9">
        <f t="shared" si="0"/>
        <v>906377</v>
      </c>
      <c r="P49" s="15">
        <f t="shared" si="2"/>
        <v>0.11338267358658594</v>
      </c>
      <c r="Q49" s="21"/>
      <c r="R49" s="90" t="s">
        <v>88</v>
      </c>
    </row>
    <row r="50" spans="5:16" ht="12.75">
      <c r="E50" t="s">
        <v>36</v>
      </c>
      <c r="L50" s="68">
        <f>(K49/K16)-1</f>
        <v>-0.4587357914859491</v>
      </c>
      <c r="M50" s="1"/>
      <c r="N50" s="68">
        <v>1</v>
      </c>
      <c r="O50" s="1"/>
      <c r="P50" s="69">
        <f>(O49/O16)-1</f>
        <v>-0.2866706174658378</v>
      </c>
    </row>
    <row r="51" spans="5:16" ht="12.75">
      <c r="E51" t="s">
        <v>46</v>
      </c>
      <c r="L51" s="1"/>
      <c r="M51" s="1"/>
      <c r="N51" s="1"/>
      <c r="O51" s="1"/>
      <c r="P51" s="1"/>
    </row>
    <row r="52" spans="5:16" ht="12.75">
      <c r="E52" t="s">
        <v>81</v>
      </c>
      <c r="L52" s="1">
        <f>SUM(K49/K5)-1</f>
        <v>-0.4393070275558454</v>
      </c>
      <c r="M52" s="1"/>
      <c r="N52" s="1"/>
      <c r="O52" s="1"/>
      <c r="P52" s="1">
        <f>SUM(O49/O5)-1</f>
        <v>-0.26106554704060003</v>
      </c>
    </row>
    <row r="53" spans="12:16" ht="12.75">
      <c r="L53" s="1"/>
      <c r="M53" s="1"/>
      <c r="N53" s="1"/>
      <c r="O53" s="1"/>
      <c r="P5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Barrett</dc:creator>
  <cp:keywords/>
  <dc:description/>
  <cp:lastModifiedBy>Barrett, Matthew</cp:lastModifiedBy>
  <cp:lastPrinted>2018-04-04T19:36:58Z</cp:lastPrinted>
  <dcterms:created xsi:type="dcterms:W3CDTF">2005-07-18T21:47:05Z</dcterms:created>
  <dcterms:modified xsi:type="dcterms:W3CDTF">2023-07-13T18:45:51Z</dcterms:modified>
  <cp:category/>
  <cp:version/>
  <cp:contentType/>
  <cp:contentStatus/>
</cp:coreProperties>
</file>