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tabRatio="676" firstSheet="3" activeTab="6"/>
  </bookViews>
  <sheets>
    <sheet name="FY03" sheetId="1" r:id="rId1"/>
    <sheet name="FY04" sheetId="2" r:id="rId2"/>
    <sheet name="FY05" sheetId="3" r:id="rId3"/>
    <sheet name="FY06" sheetId="4" r:id="rId4"/>
    <sheet name="FY07" sheetId="5" r:id="rId5"/>
    <sheet name="FY08" sheetId="6" r:id="rId6"/>
    <sheet name="FY09" sheetId="7" r:id="rId7"/>
    <sheet name="FY10" sheetId="8" r:id="rId8"/>
    <sheet name="FY11" sheetId="9" r:id="rId9"/>
    <sheet name="FY12" sheetId="10" r:id="rId10"/>
    <sheet name="FY13" sheetId="11" r:id="rId11"/>
    <sheet name=" KPIs" sheetId="12" r:id="rId12"/>
    <sheet name="Survey" sheetId="13" r:id="rId13"/>
    <sheet name="Growth" sheetId="14" r:id="rId14"/>
    <sheet name="FY11_Y_END" sheetId="15" r:id="rId15"/>
    <sheet name="Charts" sheetId="16" r:id="rId16"/>
  </sheets>
  <definedNames>
    <definedName name="_xlnm.Print_Area" localSheetId="2">'FY05'!$A$1:$H$73</definedName>
    <definedName name="_xlnm.Print_Area" localSheetId="3">'FY06'!$A$1:$E$70</definedName>
    <definedName name="_xlnm.Print_Area" localSheetId="6">'FY09'!$A$1:$I$67</definedName>
    <definedName name="_xlnm.Print_Area" localSheetId="7">'FY10'!$A$1:$I$67</definedName>
    <definedName name="_xlnm.Print_Area" localSheetId="8">'FY11'!$A$1:$J$97</definedName>
    <definedName name="TopPagestc" localSheetId="2">'FY05'!#REF!</definedName>
  </definedNames>
  <calcPr fullCalcOnLoad="1"/>
</workbook>
</file>

<file path=xl/sharedStrings.xml><?xml version="1.0" encoding="utf-8"?>
<sst xmlns="http://schemas.openxmlformats.org/spreadsheetml/2006/main" count="1282" uniqueCount="201">
  <si>
    <t>MTA Research Center/Dorothy Peyton Gray Transportation Library</t>
  </si>
  <si>
    <t>Quarter Total</t>
  </si>
  <si>
    <t>Circulation</t>
  </si>
  <si>
    <t>Library Cards Issued</t>
  </si>
  <si>
    <t>Items Added to Catalog</t>
  </si>
  <si>
    <t>Items Edited in Catalog</t>
  </si>
  <si>
    <t>Items Removed from Catalog</t>
  </si>
  <si>
    <t>Average added/edited per work day</t>
  </si>
  <si>
    <t>Public Patrons (volunteer sign in)</t>
  </si>
  <si>
    <t>E-Mail Reference Questions</t>
  </si>
  <si>
    <t>Telephone Reference Questions</t>
  </si>
  <si>
    <t>Interlibrary Loan Requests</t>
  </si>
  <si>
    <t>Catalog Searches</t>
  </si>
  <si>
    <t>Third Quarter</t>
  </si>
  <si>
    <t>FY03 Performance Measures</t>
  </si>
  <si>
    <t>Fourth Quarter</t>
  </si>
  <si>
    <t>First Quarter</t>
  </si>
  <si>
    <t>Second Quarter</t>
  </si>
  <si>
    <t>FY04 Performance Measures</t>
  </si>
  <si>
    <t>Fiscal Year Total</t>
  </si>
  <si>
    <t>Public Patrons (voluntary sign in)</t>
  </si>
  <si>
    <t>Circulation within MTA</t>
  </si>
  <si>
    <t>Circulation via Interlibrary Loan</t>
  </si>
  <si>
    <t>Circulation of digital material/web</t>
  </si>
  <si>
    <t>FY03-04 Learning Resource Center</t>
  </si>
  <si>
    <t>FY 03-04 MTA Library Total</t>
  </si>
  <si>
    <t>FY05 Performance Measures</t>
  </si>
  <si>
    <t>FY04-05 Learning Resource Center</t>
  </si>
  <si>
    <t>FY02 
Actual</t>
  </si>
  <si>
    <t>FY03 
Actual</t>
  </si>
  <si>
    <t>FY04 
Actual</t>
  </si>
  <si>
    <t>Percent of newly-acquired materials catalogued and shelved within 5 days of receipt</t>
  </si>
  <si>
    <t>n/a</t>
  </si>
  <si>
    <t>Percent of reference and research questions answered within 48 hours</t>
  </si>
  <si>
    <t>Number of items circulated via internal use, check-out, and inter-library loans</t>
  </si>
  <si>
    <t>Percent of MTA Board adopted policies summarized and published within 30 days of adoption</t>
  </si>
  <si>
    <t>KPI's</t>
  </si>
  <si>
    <t>MTA Research Center/Dorothy Peyton Gray Transportation Library/Archives</t>
  </si>
  <si>
    <t>Library Catalog Searches</t>
  </si>
  <si>
    <t>California</t>
  </si>
  <si>
    <t>Librarians</t>
  </si>
  <si>
    <t>Collection Size</t>
  </si>
  <si>
    <t>Date Established</t>
  </si>
  <si>
    <t>Budget for Books &amp; Periodicals</t>
  </si>
  <si>
    <t>Annual Circulation</t>
  </si>
  <si>
    <t>MTA Dorothy Peyton Gray Transportation Library</t>
  </si>
  <si>
    <t>BART Technical Resources Library</t>
  </si>
  <si>
    <t>California State Railroad Museum Library (Sacramento)</t>
  </si>
  <si>
    <t>CalTrans Transportation Library (Sacramento)</t>
  </si>
  <si>
    <t>project related</t>
  </si>
  <si>
    <t>San Francisco Muni Library</t>
  </si>
  <si>
    <t>South Coast Area Transit Library (Oxnard)</t>
  </si>
  <si>
    <t>as-needed</t>
  </si>
  <si>
    <t>Other States</t>
  </si>
  <si>
    <t>American Public Transit Association</t>
  </si>
  <si>
    <t>Metro Houston Transportation Library</t>
  </si>
  <si>
    <t>Minnesota DOT Transportation Library</t>
  </si>
  <si>
    <t>UMTRI - University of Michigan Transportation Institute</t>
  </si>
  <si>
    <t>Michigan DOT Transportation Library</t>
  </si>
  <si>
    <t>Northwestern Transportation Library (Chicago)</t>
  </si>
  <si>
    <t>MTDB Library (San Diego)</t>
  </si>
  <si>
    <t>non-circ</t>
  </si>
  <si>
    <t>Notes:</t>
  </si>
  <si>
    <t>U.C. Berkely Transportation Library 1.</t>
  </si>
  <si>
    <t>Mineta Transportation Research Library (San Jose)  2.</t>
  </si>
  <si>
    <t>2. Does not keep separate stats from main San Jose State library system.</t>
  </si>
  <si>
    <t>2004 Transportation Library Survey</t>
  </si>
  <si>
    <t>3. MTDB San Diego is an internal staff only project related materials only "library".  No public access.</t>
  </si>
  <si>
    <t>NY MTA Bridge/Tunnel Technical Library 4.</t>
  </si>
  <si>
    <t>4. NY MTA Bridge/Tunnel technical library is an engineering reference library, NY MTA transportation library lost in World Trade Center disaster.</t>
  </si>
  <si>
    <t>Portland Trimet Transportation Library (transit operator)</t>
  </si>
  <si>
    <t>Arizona Transportation Research Library (transit operator)</t>
  </si>
  <si>
    <t>King County Metro Transportation Library (Seattle) (Transit Operator)</t>
  </si>
  <si>
    <t>1. Part of U.C. Berkeley Library System, additional budget for transportation materials &amp; journals/serials through main university library</t>
  </si>
  <si>
    <t>FY 04-05 MTA Library Total</t>
  </si>
  <si>
    <t>MTC/ABAG Transportation Library (Oakland)</t>
  </si>
  <si>
    <t>Library Visits (automated counter)</t>
  </si>
  <si>
    <t>items with web links</t>
  </si>
  <si>
    <t>see below</t>
  </si>
  <si>
    <t>Items with web links (new)</t>
  </si>
  <si>
    <t>FY06 Performance Measures</t>
  </si>
  <si>
    <t>FY 05-06 MTA Library Total</t>
  </si>
  <si>
    <t>FY05-06 Satelite Libraries</t>
  </si>
  <si>
    <t>FY05 Actual</t>
  </si>
  <si>
    <t>Total Web Visits</t>
  </si>
  <si>
    <t>Digital material/web document downloads</t>
  </si>
  <si>
    <t>In Person Library Visits (automated counter)</t>
  </si>
  <si>
    <t>Emails Sent to Library Subscribers</t>
  </si>
  <si>
    <t>Number of documents downloaded from web pages for research needs</t>
  </si>
  <si>
    <t>FY06 
Actual</t>
  </si>
  <si>
    <t>Print Circulation</t>
  </si>
  <si>
    <t xml:space="preserve">Print Circulation </t>
  </si>
  <si>
    <t>June Intra</t>
  </si>
  <si>
    <t>June Inter</t>
  </si>
  <si>
    <t>(estimated)</t>
  </si>
  <si>
    <t>FY07 Performance Measures</t>
  </si>
  <si>
    <t>FY06-07 Satelite Libraries</t>
  </si>
  <si>
    <t>FY 06-07 MTA Library Total</t>
  </si>
  <si>
    <t>Overdue Notices Sent</t>
  </si>
  <si>
    <t>FY07 Actual</t>
  </si>
  <si>
    <t>FY08 Actual</t>
  </si>
  <si>
    <t>FY09 Actual</t>
  </si>
  <si>
    <t>FY09 
Target</t>
  </si>
  <si>
    <t>FY09 Q1</t>
  </si>
  <si>
    <t>FY09 Q2</t>
  </si>
  <si>
    <t>FY09 Q3</t>
  </si>
  <si>
    <t>FY09 Q4</t>
  </si>
  <si>
    <t>FY09 Total</t>
  </si>
  <si>
    <t>scribed</t>
  </si>
  <si>
    <t>youtube</t>
  </si>
  <si>
    <t>flickr</t>
  </si>
  <si>
    <t>FY 08-09 MTA Library Total</t>
  </si>
  <si>
    <t>FY08-09 Satelite Libraries</t>
  </si>
  <si>
    <t>facebook</t>
  </si>
  <si>
    <t>Metro.net</t>
  </si>
  <si>
    <t>Total</t>
  </si>
  <si>
    <t>Blogger</t>
  </si>
  <si>
    <t>intranet</t>
  </si>
  <si>
    <t>Q1 Web 2.0</t>
  </si>
  <si>
    <t>FY09 Performance Measures</t>
  </si>
  <si>
    <t>Research Center/Dorothy Peyton Gray Transportation Library/Archives</t>
  </si>
  <si>
    <t>FY10 Performance Measures</t>
  </si>
  <si>
    <t>Q2 Web 2.0</t>
  </si>
  <si>
    <t>Q3 Web 2.0</t>
  </si>
  <si>
    <t>Q4 Web 2.0</t>
  </si>
  <si>
    <t>items added with web links</t>
  </si>
  <si>
    <t>est.</t>
  </si>
  <si>
    <t>FY10 Q1</t>
  </si>
  <si>
    <t>FY10 Q2</t>
  </si>
  <si>
    <t>FY10 Q3</t>
  </si>
  <si>
    <t>FY10 Q4</t>
  </si>
  <si>
    <t>FY10 Total</t>
  </si>
  <si>
    <t>FY10
Target</t>
  </si>
  <si>
    <t>FY10 Actual</t>
  </si>
  <si>
    <t>Web links Added</t>
  </si>
  <si>
    <t>twitter</t>
  </si>
  <si>
    <t>Twitter</t>
  </si>
  <si>
    <t>FY 09-10 MTA Library Total</t>
  </si>
  <si>
    <t>scribd</t>
  </si>
  <si>
    <t>N/A</t>
  </si>
  <si>
    <t>FY08 Performance Measures</t>
  </si>
  <si>
    <t>User Groups</t>
  </si>
  <si>
    <t>Year</t>
  </si>
  <si>
    <t>Board</t>
  </si>
  <si>
    <t>Consultants</t>
  </si>
  <si>
    <t>Communications</t>
  </si>
  <si>
    <t>Construction</t>
  </si>
  <si>
    <t>Finance</t>
  </si>
  <si>
    <t>Administration</t>
  </si>
  <si>
    <t>Operations</t>
  </si>
  <si>
    <t>Planning</t>
  </si>
  <si>
    <t>Library's Cataloged Items</t>
  </si>
  <si>
    <t>In Person Visitors and Web Visitors</t>
  </si>
  <si>
    <t>In Person Visitors</t>
  </si>
  <si>
    <t>Web Visitors</t>
  </si>
  <si>
    <t>Internet Circulation</t>
  </si>
  <si>
    <t>Library Usage</t>
  </si>
  <si>
    <t>Historical Library Useage &amp; Growth</t>
  </si>
  <si>
    <t>2010 In Person Visitors and Web Visitors</t>
  </si>
  <si>
    <t>2010 User Groups</t>
  </si>
  <si>
    <t>Library In Person Visits</t>
  </si>
  <si>
    <t>FY11 Performance Measures</t>
  </si>
  <si>
    <t>2011 In Person Visitors and Web Visitors</t>
  </si>
  <si>
    <t>Primary Resources</t>
  </si>
  <si>
    <t>Trans Headlines</t>
  </si>
  <si>
    <t>FY 10-11 MTA Library Total</t>
  </si>
  <si>
    <t>2011 User Groups</t>
  </si>
  <si>
    <t>Metro.net/library</t>
  </si>
  <si>
    <t>Intranet Library/Research Center</t>
  </si>
  <si>
    <t>Facebook</t>
  </si>
  <si>
    <t>Scribd</t>
  </si>
  <si>
    <t>Youtube</t>
  </si>
  <si>
    <t>Flickr</t>
  </si>
  <si>
    <t>Second Life</t>
  </si>
  <si>
    <t>California Digital Library</t>
  </si>
  <si>
    <t>Transportation Headlines</t>
  </si>
  <si>
    <t>Websites</t>
  </si>
  <si>
    <t>MySpace</t>
  </si>
  <si>
    <t>Wikispaces</t>
  </si>
  <si>
    <t>TLCat</t>
  </si>
  <si>
    <t>Google Custom Search - Newsmagazines</t>
  </si>
  <si>
    <t>Google Custom Search - Transit Agencies</t>
  </si>
  <si>
    <t>Google Custom Search - LA County &amp; Cities</t>
  </si>
  <si>
    <t>Google Search Appliance Administration</t>
  </si>
  <si>
    <t>Google Custom Search - Trans Research</t>
  </si>
  <si>
    <t xml:space="preserve">LibraryArchives.metro.net </t>
  </si>
  <si>
    <t>metro.net/boardarchive</t>
  </si>
  <si>
    <t>metro.net/records</t>
  </si>
  <si>
    <t>HistoryPin.com</t>
  </si>
  <si>
    <t>Open Public Access Catalog (OPAC)</t>
  </si>
  <si>
    <t>FY12 Performance Measures</t>
  </si>
  <si>
    <t>FY 11-12 MTA Library Total</t>
  </si>
  <si>
    <t>?</t>
  </si>
  <si>
    <t>FY13 Performance Measures</t>
  </si>
  <si>
    <t>2012 User Groups</t>
  </si>
  <si>
    <t>Tumblr</t>
  </si>
  <si>
    <t>Google+</t>
  </si>
  <si>
    <t>Library's Cataloged Items/Holdings</t>
  </si>
  <si>
    <t>2012 In Person Visitors and Web Visitors</t>
  </si>
  <si>
    <t>EOS</t>
  </si>
  <si>
    <t>Cybertools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</si>
</sst>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&quot;$&quot;* #,##0_);_(&quot;$&quot;* \(#,##0\);_(&quot;$&quot;* &quot;-&quot;??_);_(@_)"/>
    <numFmt numFmtId="174" formatCode="_(* #,##0.0_);_(* \(#,##0.0\);_(* &quot;-&quot;?_);_(@_)"/>
    <numFmt numFmtId="175" formatCode="[$-409]h:mm:ss\ AM/PM"/>
    <numFmt numFmtId="176" formatCode="[$€-2]\ #,##0.00_);[Red]\([$€-2]\ #,##0.00\)"/>
    <numFmt numFmtId="177" formatCode="0.0%"/>
    <numFmt numFmtId="178" formatCode="[$-409]dddd\,\ mmmm\ dd\,\ yyyy"/>
    <numFmt numFmtId="179" formatCode="0.00000"/>
    <numFmt numFmtId="180" formatCode="_(* #,##0.000_);_(* \(#,##0.000\);_(* &quot;-&quot;???_);_(@_)"/>
    <numFmt numFmtId="181" formatCode="[$-409]mmm\-yy;@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calaLF-Bold"/>
      <family val="1"/>
    </font>
    <font>
      <sz val="10"/>
      <name val="ScalaLF-Regular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3" xfId="42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1" fillId="0" borderId="16" xfId="42" applyNumberFormat="1" applyFont="1" applyFill="1" applyBorder="1" applyAlignment="1">
      <alignment/>
    </xf>
    <xf numFmtId="169" fontId="1" fillId="0" borderId="17" xfId="0" applyNumberFormat="1" applyFont="1" applyBorder="1" applyAlignment="1">
      <alignment horizontal="left"/>
    </xf>
    <xf numFmtId="169" fontId="1" fillId="0" borderId="18" xfId="0" applyNumberFormat="1" applyFont="1" applyBorder="1" applyAlignment="1">
      <alignment horizontal="left"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5" fontId="1" fillId="0" borderId="16" xfId="42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165" fontId="1" fillId="0" borderId="20" xfId="42" applyNumberFormat="1" applyFont="1" applyBorder="1" applyAlignment="1">
      <alignment/>
    </xf>
    <xf numFmtId="165" fontId="1" fillId="0" borderId="21" xfId="42" applyNumberFormat="1" applyFont="1" applyBorder="1" applyAlignment="1">
      <alignment/>
    </xf>
    <xf numFmtId="0" fontId="0" fillId="0" borderId="0" xfId="0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1" fillId="0" borderId="0" xfId="42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9" fontId="0" fillId="0" borderId="0" xfId="59" applyFont="1" applyAlignment="1">
      <alignment/>
    </xf>
    <xf numFmtId="9" fontId="5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9" fontId="5" fillId="0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7" xfId="0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vertical="center"/>
    </xf>
    <xf numFmtId="9" fontId="5" fillId="0" borderId="27" xfId="0" applyNumberFormat="1" applyFont="1" applyFill="1" applyBorder="1" applyAlignment="1">
      <alignment horizontal="right" vertical="center"/>
    </xf>
    <xf numFmtId="37" fontId="5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9" fontId="5" fillId="0" borderId="2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30" xfId="0" applyFont="1" applyBorder="1" applyAlignment="1">
      <alignment/>
    </xf>
    <xf numFmtId="9" fontId="5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1" fillId="0" borderId="33" xfId="42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65" fontId="0" fillId="0" borderId="10" xfId="42" applyNumberFormat="1" applyBorder="1" applyAlignment="1">
      <alignment/>
    </xf>
    <xf numFmtId="1" fontId="0" fillId="0" borderId="10" xfId="42" applyNumberForma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/>
    </xf>
    <xf numFmtId="165" fontId="0" fillId="0" borderId="15" xfId="42" applyNumberFormat="1" applyBorder="1" applyAlignment="1">
      <alignment/>
    </xf>
    <xf numFmtId="1" fontId="0" fillId="0" borderId="15" xfId="42" applyNumberFormat="1" applyBorder="1" applyAlignment="1">
      <alignment/>
    </xf>
    <xf numFmtId="0" fontId="0" fillId="0" borderId="34" xfId="0" applyFill="1" applyBorder="1" applyAlignment="1">
      <alignment/>
    </xf>
    <xf numFmtId="173" fontId="0" fillId="0" borderId="10" xfId="44" applyNumberFormat="1" applyBorder="1" applyAlignment="1">
      <alignment/>
    </xf>
    <xf numFmtId="173" fontId="0" fillId="0" borderId="10" xfId="44" applyNumberFormat="1" applyFont="1" applyBorder="1" applyAlignment="1">
      <alignment horizontal="right"/>
    </xf>
    <xf numFmtId="173" fontId="0" fillId="0" borderId="15" xfId="44" applyNumberFormat="1" applyBorder="1" applyAlignment="1">
      <alignment/>
    </xf>
    <xf numFmtId="165" fontId="0" fillId="0" borderId="13" xfId="42" applyNumberFormat="1" applyBorder="1" applyAlignment="1">
      <alignment/>
    </xf>
    <xf numFmtId="165" fontId="0" fillId="0" borderId="13" xfId="42" applyNumberFormat="1" applyFont="1" applyBorder="1" applyAlignment="1">
      <alignment horizontal="right"/>
    </xf>
    <xf numFmtId="165" fontId="0" fillId="0" borderId="16" xfId="42" applyNumberForma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1" fillId="0" borderId="0" xfId="0" applyNumberFormat="1" applyFont="1" applyAlignment="1">
      <alignment/>
    </xf>
    <xf numFmtId="1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165" fontId="1" fillId="0" borderId="38" xfId="42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43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165" fontId="1" fillId="0" borderId="2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8" xfId="0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0" fontId="1" fillId="0" borderId="41" xfId="0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3" fontId="1" fillId="0" borderId="0" xfId="0" applyNumberFormat="1" applyFont="1" applyAlignment="1">
      <alignment/>
    </xf>
    <xf numFmtId="165" fontId="0" fillId="0" borderId="0" xfId="42" applyNumberFormat="1" applyFont="1" applyBorder="1" applyAlignment="1">
      <alignment/>
    </xf>
    <xf numFmtId="165" fontId="1" fillId="0" borderId="42" xfId="42" applyNumberFormat="1" applyFont="1" applyBorder="1" applyAlignment="1">
      <alignment/>
    </xf>
    <xf numFmtId="165" fontId="0" fillId="0" borderId="0" xfId="59" applyNumberFormat="1" applyFont="1" applyAlignment="1">
      <alignment/>
    </xf>
    <xf numFmtId="0" fontId="1" fillId="0" borderId="43" xfId="0" applyFont="1" applyBorder="1" applyAlignment="1">
      <alignment horizontal="center" wrapText="1"/>
    </xf>
    <xf numFmtId="1" fontId="0" fillId="0" borderId="12" xfId="42" applyNumberFormat="1" applyFont="1" applyBorder="1" applyAlignment="1">
      <alignment/>
    </xf>
    <xf numFmtId="1" fontId="0" fillId="0" borderId="10" xfId="42" applyNumberFormat="1" applyFont="1" applyBorder="1" applyAlignment="1">
      <alignment/>
    </xf>
    <xf numFmtId="1" fontId="0" fillId="0" borderId="14" xfId="42" applyNumberFormat="1" applyFont="1" applyBorder="1" applyAlignment="1">
      <alignment/>
    </xf>
    <xf numFmtId="1" fontId="0" fillId="0" borderId="15" xfId="42" applyNumberFormat="1" applyFont="1" applyBorder="1" applyAlignment="1">
      <alignment/>
    </xf>
    <xf numFmtId="1" fontId="0" fillId="0" borderId="39" xfId="42" applyNumberFormat="1" applyFont="1" applyBorder="1" applyAlignment="1">
      <alignment/>
    </xf>
    <xf numFmtId="1" fontId="0" fillId="0" borderId="40" xfId="42" applyNumberFormat="1" applyFont="1" applyBorder="1" applyAlignment="1">
      <alignment/>
    </xf>
    <xf numFmtId="37" fontId="5" fillId="0" borderId="22" xfId="0" applyNumberFormat="1" applyFont="1" applyFill="1" applyBorder="1" applyAlignment="1">
      <alignment horizontal="right" vertical="center"/>
    </xf>
    <xf numFmtId="37" fontId="5" fillId="0" borderId="2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77" fontId="0" fillId="0" borderId="0" xfId="59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77" fontId="0" fillId="0" borderId="10" xfId="59" applyNumberFormat="1" applyFont="1" applyBorder="1" applyAlignment="1">
      <alignment/>
    </xf>
    <xf numFmtId="169" fontId="1" fillId="0" borderId="17" xfId="0" applyNumberFormat="1" applyFont="1" applyBorder="1" applyAlignment="1">
      <alignment horizontal="center" wrapText="1"/>
    </xf>
    <xf numFmtId="169" fontId="1" fillId="0" borderId="18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9" fontId="0" fillId="0" borderId="0" xfId="0" applyNumberFormat="1" applyAlignment="1">
      <alignment/>
    </xf>
    <xf numFmtId="177" fontId="0" fillId="0" borderId="0" xfId="59" applyNumberFormat="1" applyFont="1" applyBorder="1" applyAlignment="1">
      <alignment/>
    </xf>
    <xf numFmtId="177" fontId="0" fillId="0" borderId="44" xfId="59" applyNumberFormat="1" applyFont="1" applyBorder="1" applyAlignment="1">
      <alignment/>
    </xf>
    <xf numFmtId="165" fontId="1" fillId="0" borderId="0" xfId="42" applyNumberFormat="1" applyFont="1" applyFill="1" applyBorder="1" applyAlignment="1">
      <alignment horizontal="right"/>
    </xf>
    <xf numFmtId="181" fontId="1" fillId="0" borderId="17" xfId="0" applyNumberFormat="1" applyFont="1" applyBorder="1" applyAlignment="1">
      <alignment horizontal="center" wrapText="1"/>
    </xf>
    <xf numFmtId="181" fontId="1" fillId="0" borderId="18" xfId="0" applyNumberFormat="1" applyFont="1" applyBorder="1" applyAlignment="1">
      <alignment horizontal="center" wrapText="1"/>
    </xf>
    <xf numFmtId="165" fontId="0" fillId="0" borderId="10" xfId="0" applyNumberFormat="1" applyBorder="1" applyAlignment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Library Users by Business Unit/Type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325"/>
          <c:y val="0.34125"/>
          <c:w val="0.253"/>
          <c:h val="0.43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Growth!$A$14:$A$21</c:f>
              <c:strCache>
                <c:ptCount val="8"/>
                <c:pt idx="0">
                  <c:v>Board</c:v>
                </c:pt>
                <c:pt idx="1">
                  <c:v>Consultants</c:v>
                </c:pt>
                <c:pt idx="2">
                  <c:v>Communications</c:v>
                </c:pt>
                <c:pt idx="3">
                  <c:v>Construction</c:v>
                </c:pt>
                <c:pt idx="4">
                  <c:v>Administration</c:v>
                </c:pt>
                <c:pt idx="5">
                  <c:v>Finance</c:v>
                </c:pt>
                <c:pt idx="6">
                  <c:v>Operations</c:v>
                </c:pt>
                <c:pt idx="7">
                  <c:v>Planning</c:v>
                </c:pt>
              </c:strCache>
            </c:strRef>
          </c:cat>
          <c:val>
            <c:numRef>
              <c:f>Growth!$B$14:$B$21</c:f>
              <c:numCache>
                <c:ptCount val="8"/>
                <c:pt idx="0">
                  <c:v>0.052770448548812667</c:v>
                </c:pt>
                <c:pt idx="1">
                  <c:v>0.13192612137203166</c:v>
                </c:pt>
                <c:pt idx="2">
                  <c:v>0.026385224274406333</c:v>
                </c:pt>
                <c:pt idx="3">
                  <c:v>0.026385224274406333</c:v>
                </c:pt>
                <c:pt idx="4">
                  <c:v>0.1266490765171504</c:v>
                </c:pt>
                <c:pt idx="5">
                  <c:v>0.11609498680738786</c:v>
                </c:pt>
                <c:pt idx="6">
                  <c:v>0.2612137203166227</c:v>
                </c:pt>
                <c:pt idx="7">
                  <c:v>0.25857519788918204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 Circulation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525"/>
          <c:w val="0.959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Growth!$B$2</c:f>
              <c:strCache>
                <c:ptCount val="1"/>
                <c:pt idx="0">
                  <c:v>Print Circulation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Growth!$A$3:$A$11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Growth!$B$3:$B$11</c:f>
              <c:numCache>
                <c:ptCount val="9"/>
                <c:pt idx="0">
                  <c:v>1536</c:v>
                </c:pt>
                <c:pt idx="1">
                  <c:v>1999</c:v>
                </c:pt>
                <c:pt idx="2">
                  <c:v>1743</c:v>
                </c:pt>
                <c:pt idx="3">
                  <c:v>2421</c:v>
                </c:pt>
                <c:pt idx="4">
                  <c:v>3399</c:v>
                </c:pt>
                <c:pt idx="5">
                  <c:v>3101</c:v>
                </c:pt>
                <c:pt idx="6">
                  <c:v>3149</c:v>
                </c:pt>
                <c:pt idx="7">
                  <c:v>2295</c:v>
                </c:pt>
                <c:pt idx="8">
                  <c:v>2204</c:v>
                </c:pt>
              </c:numCache>
            </c:numRef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475"/>
          <c:w val="0.9597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Growth!$C$2</c:f>
              <c:strCache>
                <c:ptCount val="1"/>
                <c:pt idx="0">
                  <c:v>Internet Circulation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Growth!$A$3:$A$11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Growth!$C$3:$C$11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36692</c:v>
                </c:pt>
                <c:pt idx="3">
                  <c:v>58369</c:v>
                </c:pt>
                <c:pt idx="4">
                  <c:v>140400</c:v>
                </c:pt>
                <c:pt idx="5">
                  <c:v>410784</c:v>
                </c:pt>
                <c:pt idx="6">
                  <c:v>681169</c:v>
                </c:pt>
                <c:pt idx="7">
                  <c:v>1691620</c:v>
                </c:pt>
                <c:pt idx="8">
                  <c:v>4297763</c:v>
                </c:pt>
              </c:numCache>
            </c:numRef>
          </c:val>
          <c:smooth val="0"/>
        </c:ser>
        <c:marker val="1"/>
        <c:axId val="42469802"/>
        <c:axId val="46683899"/>
      </c:line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of the Library's Cataloged Items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35"/>
          <c:w val="0.959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Growth!$D$2</c:f>
              <c:strCache>
                <c:ptCount val="1"/>
                <c:pt idx="0">
                  <c:v>Library's Cataloged Items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Growth!$A$3:$A$11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Growth!$D$3:$D$11</c:f>
              <c:numCache>
                <c:ptCount val="9"/>
                <c:pt idx="0">
                  <c:v>22733</c:v>
                </c:pt>
                <c:pt idx="1">
                  <c:v>30254</c:v>
                </c:pt>
                <c:pt idx="2">
                  <c:v>35161</c:v>
                </c:pt>
                <c:pt idx="3">
                  <c:v>39179</c:v>
                </c:pt>
                <c:pt idx="4">
                  <c:v>41984</c:v>
                </c:pt>
                <c:pt idx="5">
                  <c:v>44649</c:v>
                </c:pt>
                <c:pt idx="6">
                  <c:v>46512</c:v>
                </c:pt>
                <c:pt idx="7">
                  <c:v>48847</c:v>
                </c:pt>
                <c:pt idx="8">
                  <c:v>49946</c:v>
                </c:pt>
              </c:numCache>
            </c:numRef>
          </c:val>
          <c:smooth val="0"/>
        </c:ser>
        <c:marker val="1"/>
        <c:axId val="17501908"/>
        <c:axId val="23299445"/>
      </c:line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90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Person Visits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225"/>
          <c:w val="0.96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Growth!$E$2</c:f>
              <c:strCache>
                <c:ptCount val="1"/>
                <c:pt idx="0">
                  <c:v>Library In Person Visits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Growth!$A$3:$A$11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Growth!$E$3:$E$11</c:f>
              <c:numCache>
                <c:ptCount val="9"/>
                <c:pt idx="0">
                  <c:v>16010</c:v>
                </c:pt>
                <c:pt idx="1">
                  <c:v>17650</c:v>
                </c:pt>
                <c:pt idx="2">
                  <c:v>19469</c:v>
                </c:pt>
                <c:pt idx="3">
                  <c:v>33471</c:v>
                </c:pt>
                <c:pt idx="4">
                  <c:v>29006</c:v>
                </c:pt>
                <c:pt idx="5">
                  <c:v>29406</c:v>
                </c:pt>
                <c:pt idx="6">
                  <c:v>29910</c:v>
                </c:pt>
                <c:pt idx="7">
                  <c:v>30018</c:v>
                </c:pt>
                <c:pt idx="8">
                  <c:v>24398</c:v>
                </c:pt>
              </c:numCache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" name="Picture 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" name="Picture 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" name="Picture 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" name="Picture 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" name="Picture 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6" name="Picture 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7" name="Picture 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8" name="Picture 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9" name="Picture 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0" name="Picture 1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1" name="Picture 1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2" name="Picture 1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3" name="Picture 1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4" name="Picture 1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5" name="Picture 1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6" name="Picture 1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7" name="Picture 1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8" name="Picture 1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19" name="Picture 1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0" name="Picture 2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1" name="Picture 2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2" name="Picture 2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3" name="Picture 2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4" name="Picture 2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5" name="Picture 2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6" name="Picture 2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7" name="Picture 2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8" name="Picture 2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29" name="Picture 2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0" name="Picture 3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1" name="Picture 3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2" name="Picture 3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3" name="Picture 3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4" name="Picture 3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5" name="Picture 3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6" name="Picture 3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7" name="Picture 3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8" name="Picture 3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39" name="Picture 3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0" name="Picture 4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1" name="Picture 4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2" name="Picture 4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3" name="Picture 4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4" name="Picture 4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5" name="Picture 4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6" name="Picture 4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7" name="Picture 4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8" name="Picture 4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49" name="Picture 4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0" name="Picture 5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1" name="Picture 5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2" name="Picture 5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3" name="Picture 5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4" name="Picture 5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5" name="Picture 5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6" name="Picture 5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7" name="Picture 5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8" name="Picture 5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59" name="Picture 5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85725</xdr:rowOff>
    </xdr:to>
    <xdr:pic>
      <xdr:nvPicPr>
        <xdr:cNvPr id="60" name="Picture 6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1" name="Picture 6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2" name="Picture 6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3" name="Picture 6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4" name="Picture 6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5" name="Picture 6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6" name="Picture 6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7" name="Picture 6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8" name="Picture 6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69" name="Picture 6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0" name="Picture 7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1" name="Picture 7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2" name="Picture 7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3" name="Picture 7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4" name="Picture 7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5" name="Picture 7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6" name="Picture 7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7" name="Picture 7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8" name="Picture 7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79" name="Picture 7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0" name="Picture 8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1" name="Picture 8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2" name="Picture 8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3" name="Picture 8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4" name="Picture 8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5" name="Picture 8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6" name="Picture 8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7" name="Picture 8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8" name="Picture 8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89" name="Picture 8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0" name="Picture 9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1" name="Picture 9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2" name="Picture 9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3" name="Picture 9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4" name="Picture 9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5" name="Picture 9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6" name="Picture 9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7" name="Picture 9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8" name="Picture 9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99" name="Picture 9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0" name="Picture 10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1" name="Picture 10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2" name="Picture 10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3" name="Picture 10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4" name="Picture 10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5" name="Picture 10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6" name="Picture 10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7" name="Picture 10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8" name="Picture 10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09" name="Picture 10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0" name="Picture 11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1" name="Picture 11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2" name="Picture 11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3" name="Picture 11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4" name="Picture 11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5" name="Picture 11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6" name="Picture 11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7" name="Picture 11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8" name="Picture 11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19" name="Picture 11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95250</xdr:colOff>
      <xdr:row>10</xdr:row>
      <xdr:rowOff>85725</xdr:rowOff>
    </xdr:to>
    <xdr:pic>
      <xdr:nvPicPr>
        <xdr:cNvPr id="120" name="Picture 12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0574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1" name="Picture 12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2" name="Picture 12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3" name="Picture 12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4" name="Picture 12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5" name="Picture 12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6" name="Picture 12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7" name="Picture 12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8" name="Picture 12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29" name="Picture 12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0" name="Picture 13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1" name="Picture 13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2" name="Picture 13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3" name="Picture 13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4" name="Picture 13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5" name="Picture 13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6" name="Picture 13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7" name="Picture 13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8" name="Picture 13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39" name="Picture 13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0" name="Picture 14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1" name="Picture 14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2" name="Picture 14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3" name="Picture 14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4" name="Picture 14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5" name="Picture 14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6" name="Picture 14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7" name="Picture 14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8" name="Picture 14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49" name="Picture 14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0" name="Picture 15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1" name="Picture 15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2" name="Picture 15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3" name="Picture 15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4" name="Picture 15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5" name="Picture 15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6" name="Picture 15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7" name="Picture 15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8" name="Picture 15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59" name="Picture 15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0" name="Picture 16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1" name="Picture 16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2" name="Picture 16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3" name="Picture 16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4" name="Picture 16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5" name="Picture 16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6" name="Picture 16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7" name="Picture 16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8" name="Picture 16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69" name="Picture 16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0" name="Picture 17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1" name="Picture 17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2" name="Picture 17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3" name="Picture 17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4" name="Picture 17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5" name="Picture 17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6" name="Picture 17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7" name="Picture 17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8" name="Picture 17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79" name="Picture 17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95250</xdr:colOff>
      <xdr:row>17</xdr:row>
      <xdr:rowOff>85725</xdr:rowOff>
    </xdr:to>
    <xdr:pic>
      <xdr:nvPicPr>
        <xdr:cNvPr id="180" name="Picture 18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1" name="Picture 18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2" name="Picture 18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3" name="Picture 18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4" name="Picture 18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5" name="Picture 18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6" name="Picture 18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7" name="Picture 18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8" name="Picture 18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89" name="Picture 18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0" name="Picture 19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1" name="Picture 19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2" name="Picture 19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3" name="Picture 19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4" name="Picture 19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5" name="Picture 19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6" name="Picture 19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7" name="Picture 19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8" name="Picture 19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199" name="Picture 19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0" name="Picture 20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1" name="Picture 20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2" name="Picture 20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3" name="Picture 20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4" name="Picture 20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5" name="Picture 20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6" name="Picture 20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7" name="Picture 20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8" name="Picture 20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09" name="Picture 20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0" name="Picture 21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1" name="Picture 21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2" name="Picture 21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3" name="Picture 21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4" name="Picture 21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5" name="Picture 21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6" name="Picture 21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7" name="Picture 21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8" name="Picture 21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19" name="Picture 21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0" name="Picture 22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1" name="Picture 22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2" name="Picture 22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3" name="Picture 22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4" name="Picture 22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5" name="Picture 22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6" name="Picture 22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7" name="Picture 22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8" name="Picture 22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29" name="Picture 22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0" name="Picture 23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1" name="Picture 231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2" name="Picture 232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3" name="Picture 233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4" name="Picture 234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5" name="Picture 235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6" name="Picture 236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7" name="Picture 237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8" name="Picture 238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39" name="Picture 239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95250</xdr:colOff>
      <xdr:row>17</xdr:row>
      <xdr:rowOff>85725</xdr:rowOff>
    </xdr:to>
    <xdr:pic>
      <xdr:nvPicPr>
        <xdr:cNvPr id="240" name="Picture 240" descr="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4290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47625</xdr:rowOff>
    </xdr:from>
    <xdr:to>
      <xdr:col>8</xdr:col>
      <xdr:colOff>276225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323850" y="47625"/>
        <a:ext cx="48291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52</xdr:row>
      <xdr:rowOff>95250</xdr:rowOff>
    </xdr:from>
    <xdr:to>
      <xdr:col>8</xdr:col>
      <xdr:colOff>276225</xdr:colOff>
      <xdr:row>70</xdr:row>
      <xdr:rowOff>28575</xdr:rowOff>
    </xdr:to>
    <xdr:graphicFrame>
      <xdr:nvGraphicFramePr>
        <xdr:cNvPr id="2" name="Chart 5"/>
        <xdr:cNvGraphicFramePr/>
      </xdr:nvGraphicFramePr>
      <xdr:xfrm>
        <a:off x="352425" y="8515350"/>
        <a:ext cx="48006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70</xdr:row>
      <xdr:rowOff>133350</xdr:rowOff>
    </xdr:from>
    <xdr:to>
      <xdr:col>8</xdr:col>
      <xdr:colOff>285750</xdr:colOff>
      <xdr:row>88</xdr:row>
      <xdr:rowOff>133350</xdr:rowOff>
    </xdr:to>
    <xdr:graphicFrame>
      <xdr:nvGraphicFramePr>
        <xdr:cNvPr id="3" name="Chart 6"/>
        <xdr:cNvGraphicFramePr/>
      </xdr:nvGraphicFramePr>
      <xdr:xfrm>
        <a:off x="342900" y="11468100"/>
        <a:ext cx="48196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342900</xdr:colOff>
      <xdr:row>18</xdr:row>
      <xdr:rowOff>95250</xdr:rowOff>
    </xdr:from>
    <xdr:to>
      <xdr:col>8</xdr:col>
      <xdr:colOff>285750</xdr:colOff>
      <xdr:row>34</xdr:row>
      <xdr:rowOff>95250</xdr:rowOff>
    </xdr:to>
    <xdr:graphicFrame>
      <xdr:nvGraphicFramePr>
        <xdr:cNvPr id="4" name="Chart 7"/>
        <xdr:cNvGraphicFramePr/>
      </xdr:nvGraphicFramePr>
      <xdr:xfrm>
        <a:off x="342900" y="3009900"/>
        <a:ext cx="4819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333375</xdr:colOff>
      <xdr:row>35</xdr:row>
      <xdr:rowOff>38100</xdr:rowOff>
    </xdr:from>
    <xdr:to>
      <xdr:col>8</xdr:col>
      <xdr:colOff>304800</xdr:colOff>
      <xdr:row>51</xdr:row>
      <xdr:rowOff>0</xdr:rowOff>
    </xdr:to>
    <xdr:graphicFrame>
      <xdr:nvGraphicFramePr>
        <xdr:cNvPr id="5" name="Chart 10"/>
        <xdr:cNvGraphicFramePr/>
      </xdr:nvGraphicFramePr>
      <xdr:xfrm>
        <a:off x="333375" y="5705475"/>
        <a:ext cx="48482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4.28125" style="0" customWidth="1"/>
    <col min="2" max="2" width="11.140625" style="0" customWidth="1"/>
    <col min="3" max="3" width="12.28125" style="0" customWidth="1"/>
    <col min="4" max="4" width="11.8515625" style="0" customWidth="1"/>
    <col min="5" max="5" width="13.00390625" style="0" customWidth="1"/>
  </cols>
  <sheetData>
    <row r="1" ht="12.75">
      <c r="A1" s="1" t="s">
        <v>0</v>
      </c>
    </row>
    <row r="2" ht="12.75">
      <c r="A2" s="1" t="s">
        <v>14</v>
      </c>
    </row>
    <row r="3" ht="13.5" thickBot="1"/>
    <row r="4" spans="1:5" ht="12.75">
      <c r="A4" s="1" t="s">
        <v>13</v>
      </c>
      <c r="B4" s="10">
        <v>37624</v>
      </c>
      <c r="C4" s="11">
        <v>37655</v>
      </c>
      <c r="D4" s="11">
        <v>37683</v>
      </c>
      <c r="E4" s="3" t="s">
        <v>1</v>
      </c>
    </row>
    <row r="5" spans="1:8" ht="12.75">
      <c r="A5" s="1" t="s">
        <v>2</v>
      </c>
      <c r="B5" s="4">
        <v>85</v>
      </c>
      <c r="C5" s="2">
        <v>93</v>
      </c>
      <c r="D5" s="2">
        <v>173</v>
      </c>
      <c r="E5" s="5">
        <f>SUM(B5:D5)</f>
        <v>351</v>
      </c>
      <c r="G5" s="16"/>
      <c r="H5" s="16"/>
    </row>
    <row r="6" spans="1:8" ht="12.75">
      <c r="A6" s="1" t="s">
        <v>3</v>
      </c>
      <c r="B6" s="4">
        <v>121</v>
      </c>
      <c r="C6" s="2">
        <v>26</v>
      </c>
      <c r="D6" s="2">
        <v>34</v>
      </c>
      <c r="E6" s="5">
        <f aca="true" t="shared" si="0" ref="E6:E15">SUM(B6:D6)</f>
        <v>181</v>
      </c>
      <c r="G6" s="16"/>
      <c r="H6" s="16"/>
    </row>
    <row r="7" spans="1:8" ht="12.75">
      <c r="A7" s="1" t="s">
        <v>4</v>
      </c>
      <c r="B7" s="4">
        <v>82</v>
      </c>
      <c r="C7" s="2">
        <v>65</v>
      </c>
      <c r="D7" s="2">
        <v>172</v>
      </c>
      <c r="E7" s="5">
        <f t="shared" si="0"/>
        <v>319</v>
      </c>
      <c r="G7" s="16"/>
      <c r="H7" s="16"/>
    </row>
    <row r="8" spans="1:8" ht="12.75">
      <c r="A8" s="1" t="s">
        <v>5</v>
      </c>
      <c r="B8" s="4">
        <v>341</v>
      </c>
      <c r="C8" s="2">
        <v>438</v>
      </c>
      <c r="D8" s="2">
        <v>639</v>
      </c>
      <c r="E8" s="5">
        <f t="shared" si="0"/>
        <v>1418</v>
      </c>
      <c r="G8" s="16"/>
      <c r="H8" s="16"/>
    </row>
    <row r="9" spans="1:8" ht="12.75">
      <c r="A9" s="1" t="s">
        <v>6</v>
      </c>
      <c r="B9" s="4">
        <v>116</v>
      </c>
      <c r="C9" s="2">
        <v>52</v>
      </c>
      <c r="D9" s="2">
        <v>22</v>
      </c>
      <c r="E9" s="5">
        <f t="shared" si="0"/>
        <v>190</v>
      </c>
      <c r="G9" s="16"/>
      <c r="H9" s="16"/>
    </row>
    <row r="10" spans="1:8" ht="12.75">
      <c r="A10" s="1" t="s">
        <v>7</v>
      </c>
      <c r="B10" s="12">
        <f>(B7+B8)/17</f>
        <v>24.88235294117647</v>
      </c>
      <c r="C10" s="13">
        <f>(C7+C8)/17</f>
        <v>29.58823529411765</v>
      </c>
      <c r="D10" s="13">
        <f>(D7+D8)/19</f>
        <v>42.68421052631579</v>
      </c>
      <c r="E10" s="14">
        <f>(E7+E8)/63</f>
        <v>27.571428571428573</v>
      </c>
      <c r="G10" s="16"/>
      <c r="H10" s="16"/>
    </row>
    <row r="11" spans="1:8" ht="12.75">
      <c r="A11" s="1" t="s">
        <v>11</v>
      </c>
      <c r="B11" s="12">
        <v>13</v>
      </c>
      <c r="C11" s="13">
        <v>15</v>
      </c>
      <c r="D11" s="13">
        <v>16</v>
      </c>
      <c r="E11" s="5">
        <f t="shared" si="0"/>
        <v>44</v>
      </c>
      <c r="G11" s="16"/>
      <c r="H11" s="16"/>
    </row>
    <row r="12" spans="1:8" ht="12.75">
      <c r="A12" s="1" t="s">
        <v>12</v>
      </c>
      <c r="B12" s="12">
        <v>1415</v>
      </c>
      <c r="C12" s="13">
        <v>725</v>
      </c>
      <c r="D12" s="13">
        <v>625</v>
      </c>
      <c r="E12" s="5">
        <f t="shared" si="0"/>
        <v>2765</v>
      </c>
      <c r="G12" s="16"/>
      <c r="H12" s="16"/>
    </row>
    <row r="13" spans="1:8" ht="12.75">
      <c r="A13" s="1" t="s">
        <v>8</v>
      </c>
      <c r="B13" s="4">
        <v>23</v>
      </c>
      <c r="C13" s="2">
        <v>19</v>
      </c>
      <c r="D13" s="2">
        <v>23</v>
      </c>
      <c r="E13" s="5">
        <f t="shared" si="0"/>
        <v>65</v>
      </c>
      <c r="G13" s="16"/>
      <c r="H13" s="16"/>
    </row>
    <row r="14" spans="1:8" ht="12.75">
      <c r="A14" s="1" t="s">
        <v>9</v>
      </c>
      <c r="B14" s="4">
        <v>13</v>
      </c>
      <c r="C14" s="2">
        <v>9</v>
      </c>
      <c r="D14" s="2">
        <v>14</v>
      </c>
      <c r="E14" s="6">
        <f t="shared" si="0"/>
        <v>36</v>
      </c>
      <c r="G14" s="16"/>
      <c r="H14" s="16"/>
    </row>
    <row r="15" spans="1:8" ht="13.5" thickBot="1">
      <c r="A15" s="1" t="s">
        <v>10</v>
      </c>
      <c r="B15" s="7">
        <v>20</v>
      </c>
      <c r="C15" s="8">
        <v>18</v>
      </c>
      <c r="D15" s="8">
        <v>21</v>
      </c>
      <c r="E15" s="9">
        <f t="shared" si="0"/>
        <v>59</v>
      </c>
      <c r="G15" s="16"/>
      <c r="H15" s="16"/>
    </row>
    <row r="16" ht="13.5" thickBot="1"/>
    <row r="17" spans="1:5" ht="12.75">
      <c r="A17" s="1" t="s">
        <v>15</v>
      </c>
      <c r="B17" s="10">
        <v>37715</v>
      </c>
      <c r="C17" s="11">
        <v>37744</v>
      </c>
      <c r="D17" s="11">
        <v>37775</v>
      </c>
      <c r="E17" s="3" t="s">
        <v>1</v>
      </c>
    </row>
    <row r="18" spans="1:9" ht="12.75">
      <c r="A18" s="1" t="s">
        <v>2</v>
      </c>
      <c r="B18" s="4">
        <v>112</v>
      </c>
      <c r="C18" s="2">
        <v>115</v>
      </c>
      <c r="D18" s="2">
        <v>190</v>
      </c>
      <c r="E18" s="5">
        <f>SUM(B18:D18)</f>
        <v>417</v>
      </c>
      <c r="G18">
        <f>SUM(E5+E18)*2</f>
        <v>1536</v>
      </c>
      <c r="I18" s="29"/>
    </row>
    <row r="19" spans="1:9" ht="12.75">
      <c r="A19" s="1" t="s">
        <v>3</v>
      </c>
      <c r="B19" s="4">
        <v>27</v>
      </c>
      <c r="C19" s="2">
        <v>27</v>
      </c>
      <c r="D19" s="2">
        <v>43</v>
      </c>
      <c r="E19" s="5">
        <f>SUM(B19:D19)</f>
        <v>97</v>
      </c>
      <c r="G19" s="16"/>
      <c r="I19" s="29"/>
    </row>
    <row r="20" spans="1:9" ht="12.75">
      <c r="A20" s="1" t="s">
        <v>4</v>
      </c>
      <c r="B20" s="4">
        <v>92</v>
      </c>
      <c r="C20" s="2">
        <v>615</v>
      </c>
      <c r="D20" s="2">
        <v>339</v>
      </c>
      <c r="E20" s="5">
        <f>SUM(B20:D20)</f>
        <v>1046</v>
      </c>
      <c r="G20" s="16"/>
      <c r="I20" s="29"/>
    </row>
    <row r="21" spans="1:9" ht="12.75">
      <c r="A21" s="1" t="s">
        <v>5</v>
      </c>
      <c r="B21" s="4">
        <v>1678</v>
      </c>
      <c r="C21" s="2">
        <v>831</v>
      </c>
      <c r="D21" s="2">
        <v>672</v>
      </c>
      <c r="E21" s="5">
        <f>SUM(B21:D21)</f>
        <v>3181</v>
      </c>
      <c r="I21" s="29"/>
    </row>
    <row r="22" spans="1:9" ht="12.75">
      <c r="A22" s="1" t="s">
        <v>6</v>
      </c>
      <c r="B22" s="4">
        <v>60</v>
      </c>
      <c r="C22" s="2">
        <v>161</v>
      </c>
      <c r="D22" s="2">
        <v>184</v>
      </c>
      <c r="E22" s="5">
        <f>SUM(B22:D22)</f>
        <v>405</v>
      </c>
      <c r="I22" s="29"/>
    </row>
    <row r="23" spans="1:9" ht="12.75">
      <c r="A23" s="1" t="s">
        <v>7</v>
      </c>
      <c r="B23" s="12">
        <f>(B20+B21)/19</f>
        <v>93.15789473684211</v>
      </c>
      <c r="C23" s="13">
        <v>70</v>
      </c>
      <c r="D23" s="13">
        <v>57</v>
      </c>
      <c r="E23" s="14">
        <f>(E20+E21)/63</f>
        <v>67.0952380952381</v>
      </c>
      <c r="I23" s="29"/>
    </row>
    <row r="24" spans="1:9" ht="12.75">
      <c r="A24" s="1" t="s">
        <v>11</v>
      </c>
      <c r="B24" s="12">
        <v>22</v>
      </c>
      <c r="C24" s="13">
        <v>21</v>
      </c>
      <c r="D24" s="13">
        <v>14</v>
      </c>
      <c r="E24" s="5">
        <f>SUM(B24:D24)</f>
        <v>57</v>
      </c>
      <c r="G24" s="16"/>
      <c r="I24" s="29"/>
    </row>
    <row r="25" spans="1:9" ht="12.75">
      <c r="A25" s="1" t="s">
        <v>12</v>
      </c>
      <c r="B25" s="12">
        <v>1476</v>
      </c>
      <c r="C25" s="13">
        <v>1510</v>
      </c>
      <c r="D25" s="13">
        <v>1200</v>
      </c>
      <c r="E25" s="5">
        <f>SUM(B25:D25)</f>
        <v>4186</v>
      </c>
      <c r="I25" s="29"/>
    </row>
    <row r="26" spans="1:9" ht="12.75">
      <c r="A26" s="1" t="s">
        <v>8</v>
      </c>
      <c r="B26" s="4">
        <v>24</v>
      </c>
      <c r="C26" s="2">
        <v>20</v>
      </c>
      <c r="D26" s="2">
        <v>11</v>
      </c>
      <c r="E26" s="5">
        <f>SUM(B26:D26)</f>
        <v>55</v>
      </c>
      <c r="G26" s="16"/>
      <c r="I26" s="29"/>
    </row>
    <row r="27" spans="1:5" ht="12.75">
      <c r="A27" s="1" t="s">
        <v>9</v>
      </c>
      <c r="B27" s="4">
        <v>10</v>
      </c>
      <c r="C27" s="2">
        <v>16</v>
      </c>
      <c r="D27" s="2">
        <v>9</v>
      </c>
      <c r="E27" s="6">
        <f>SUM(B27:D27)</f>
        <v>35</v>
      </c>
    </row>
    <row r="28" spans="1:5" ht="13.5" thickBot="1">
      <c r="A28" s="1" t="s">
        <v>10</v>
      </c>
      <c r="B28" s="7">
        <v>22</v>
      </c>
      <c r="C28" s="8">
        <v>19</v>
      </c>
      <c r="D28" s="8">
        <v>17</v>
      </c>
      <c r="E28" s="9">
        <f>SUM(B28:D28)</f>
        <v>58</v>
      </c>
    </row>
  </sheetData>
  <sheetProtection/>
  <printOptions/>
  <pageMargins left="0.5" right="0.5" top="1" bottom="1" header="0.5" footer="0.5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0.8515625" style="0" customWidth="1"/>
    <col min="2" max="2" width="16.00390625" style="0" customWidth="1"/>
    <col min="3" max="3" width="11.57421875" style="0" customWidth="1"/>
    <col min="4" max="4" width="11.7109375" style="0" customWidth="1"/>
    <col min="5" max="5" width="14.28125" style="0" customWidth="1"/>
    <col min="6" max="6" width="1.1484375" style="0" customWidth="1"/>
    <col min="7" max="7" width="17.00390625" style="0" bestFit="1" customWidth="1"/>
    <col min="8" max="8" width="10.28125" style="0" bestFit="1" customWidth="1"/>
    <col min="10" max="10" width="6.140625" style="0" bestFit="1" customWidth="1"/>
    <col min="11" max="11" width="7.7109375" style="0" customWidth="1"/>
  </cols>
  <sheetData>
    <row r="1" ht="15.75">
      <c r="A1" s="75" t="s">
        <v>120</v>
      </c>
    </row>
    <row r="2" ht="15.75">
      <c r="A2" s="75" t="s">
        <v>190</v>
      </c>
    </row>
    <row r="3" ht="13.5" thickBot="1"/>
    <row r="4" spans="1:7" ht="12.75">
      <c r="A4" s="116" t="s">
        <v>16</v>
      </c>
      <c r="B4" s="132">
        <v>40727</v>
      </c>
      <c r="C4" s="133">
        <v>40758</v>
      </c>
      <c r="D4" s="133">
        <v>40789</v>
      </c>
      <c r="E4" s="123" t="s">
        <v>1</v>
      </c>
      <c r="G4" s="1" t="s">
        <v>118</v>
      </c>
    </row>
    <row r="5" spans="1:9" ht="12.75">
      <c r="A5" s="1" t="s">
        <v>91</v>
      </c>
      <c r="B5" s="4">
        <v>232</v>
      </c>
      <c r="C5" s="2">
        <v>247</v>
      </c>
      <c r="D5" s="2">
        <v>249</v>
      </c>
      <c r="E5" s="5">
        <f>SUM(B5:D5)</f>
        <v>728</v>
      </c>
      <c r="G5" s="2" t="s">
        <v>138</v>
      </c>
      <c r="H5" s="76">
        <v>56392</v>
      </c>
      <c r="I5" s="117">
        <f>SUM(H5/H14)</f>
        <v>0.020415595962931025</v>
      </c>
    </row>
    <row r="6" spans="1:9" ht="12.75">
      <c r="A6" s="1" t="s">
        <v>22</v>
      </c>
      <c r="B6" s="12">
        <v>2</v>
      </c>
      <c r="C6" s="13">
        <v>3</v>
      </c>
      <c r="D6" s="13">
        <v>2</v>
      </c>
      <c r="E6" s="5">
        <f>SUM(B6:D6)</f>
        <v>7</v>
      </c>
      <c r="G6" s="2" t="s">
        <v>109</v>
      </c>
      <c r="H6" s="76">
        <v>29601</v>
      </c>
      <c r="I6" s="117">
        <f>SUM(H6/H14)</f>
        <v>0.010716450136521515</v>
      </c>
    </row>
    <row r="7" spans="1:9" ht="12.75">
      <c r="A7" s="1" t="s">
        <v>85</v>
      </c>
      <c r="B7" s="4"/>
      <c r="C7" s="2"/>
      <c r="D7" s="2"/>
      <c r="E7" s="5">
        <v>8011</v>
      </c>
      <c r="G7" s="2" t="s">
        <v>110</v>
      </c>
      <c r="H7" s="76">
        <v>178713</v>
      </c>
      <c r="I7" s="117">
        <f>SUM(H7/H14)</f>
        <v>0.06469946803311272</v>
      </c>
    </row>
    <row r="8" spans="1:9" ht="12.75">
      <c r="A8" s="1" t="s">
        <v>84</v>
      </c>
      <c r="B8" s="4"/>
      <c r="C8" s="2"/>
      <c r="D8" s="2"/>
      <c r="E8" s="5">
        <f>H14</f>
        <v>2762202</v>
      </c>
      <c r="G8" s="2" t="s">
        <v>135</v>
      </c>
      <c r="H8" s="76">
        <v>2265105</v>
      </c>
      <c r="I8" s="117">
        <f>SUM(H8/H14)</f>
        <v>0.8200359713011576</v>
      </c>
    </row>
    <row r="9" spans="1:9" ht="12.75">
      <c r="A9" s="1" t="s">
        <v>87</v>
      </c>
      <c r="B9" s="4"/>
      <c r="C9" s="2"/>
      <c r="D9" s="2"/>
      <c r="E9" s="5">
        <v>86552</v>
      </c>
      <c r="G9" s="2" t="s">
        <v>113</v>
      </c>
      <c r="H9" s="76">
        <v>138794</v>
      </c>
      <c r="I9" s="117">
        <f>SUM(H9/H14)</f>
        <v>0.05024759231946107</v>
      </c>
    </row>
    <row r="10" spans="1:9" ht="12.75">
      <c r="A10" s="1" t="s">
        <v>3</v>
      </c>
      <c r="B10" s="4">
        <v>1</v>
      </c>
      <c r="C10" s="2">
        <v>5</v>
      </c>
      <c r="D10" s="2">
        <v>5</v>
      </c>
      <c r="E10" s="5">
        <f aca="true" t="shared" si="0" ref="E10:E15">SUM(B10:D10)</f>
        <v>11</v>
      </c>
      <c r="G10" s="2" t="s">
        <v>163</v>
      </c>
      <c r="H10" s="76">
        <v>22175</v>
      </c>
      <c r="I10" s="117">
        <f>SUM(H10/H14)</f>
        <v>0.008028015329798473</v>
      </c>
    </row>
    <row r="11" spans="1:9" ht="12.75">
      <c r="A11" s="1" t="s">
        <v>4</v>
      </c>
      <c r="B11" s="4">
        <v>39</v>
      </c>
      <c r="C11" s="2">
        <v>75</v>
      </c>
      <c r="D11" s="2">
        <v>32</v>
      </c>
      <c r="E11" s="5">
        <f t="shared" si="0"/>
        <v>146</v>
      </c>
      <c r="G11" s="2" t="s">
        <v>164</v>
      </c>
      <c r="H11" s="76">
        <v>62993</v>
      </c>
      <c r="I11" s="117">
        <f>SUM(H11/H14)</f>
        <v>0.02280535601668524</v>
      </c>
    </row>
    <row r="12" spans="1:9" ht="12.75">
      <c r="A12" s="1" t="s">
        <v>134</v>
      </c>
      <c r="B12" s="4"/>
      <c r="C12" s="2"/>
      <c r="D12" s="2"/>
      <c r="E12" s="5">
        <f t="shared" si="0"/>
        <v>0</v>
      </c>
      <c r="G12" s="2" t="s">
        <v>114</v>
      </c>
      <c r="H12" s="76">
        <v>8429</v>
      </c>
      <c r="I12" s="129">
        <f>SUM(H12/H14)</f>
        <v>0.003051550900332416</v>
      </c>
    </row>
    <row r="13" spans="1:10" ht="13.5" thickBot="1">
      <c r="A13" s="1" t="s">
        <v>6</v>
      </c>
      <c r="B13" s="4"/>
      <c r="C13" s="2"/>
      <c r="D13" s="2"/>
      <c r="E13" s="5">
        <f t="shared" si="0"/>
        <v>0</v>
      </c>
      <c r="G13" s="8" t="s">
        <v>117</v>
      </c>
      <c r="H13" s="77" t="s">
        <v>192</v>
      </c>
      <c r="I13" s="130" t="e">
        <f>SUM(H13/H14)</f>
        <v>#VALUE!</v>
      </c>
      <c r="J13" s="104" t="s">
        <v>126</v>
      </c>
    </row>
    <row r="14" spans="1:9" ht="12.75">
      <c r="A14" s="1" t="s">
        <v>38</v>
      </c>
      <c r="B14" s="12">
        <v>430</v>
      </c>
      <c r="C14" s="13">
        <v>1153</v>
      </c>
      <c r="D14" s="13">
        <v>804</v>
      </c>
      <c r="E14" s="5">
        <f t="shared" si="0"/>
        <v>2387</v>
      </c>
      <c r="G14" s="1" t="s">
        <v>115</v>
      </c>
      <c r="H14" s="100">
        <f>SUM(H5:H13)</f>
        <v>2762202</v>
      </c>
      <c r="I14" s="128" t="e">
        <f>SUM(I5:I13)</f>
        <v>#VALUE!</v>
      </c>
    </row>
    <row r="15" spans="1:10" ht="13.5" thickBot="1">
      <c r="A15" s="1" t="s">
        <v>76</v>
      </c>
      <c r="B15" s="7">
        <v>1458</v>
      </c>
      <c r="C15" s="8">
        <v>1859</v>
      </c>
      <c r="D15" s="8">
        <v>1530</v>
      </c>
      <c r="E15" s="15">
        <f t="shared" si="0"/>
        <v>4847</v>
      </c>
      <c r="I15" s="84"/>
      <c r="J15" s="84"/>
    </row>
    <row r="16" spans="1:5" ht="13.5" thickBot="1">
      <c r="A16" s="1"/>
      <c r="B16" s="21"/>
      <c r="C16" s="21"/>
      <c r="D16" s="21"/>
      <c r="E16" s="22" t="s">
        <v>200</v>
      </c>
    </row>
    <row r="17" spans="1:10" ht="12.75">
      <c r="A17" s="116" t="s">
        <v>17</v>
      </c>
      <c r="B17" s="132">
        <v>40820</v>
      </c>
      <c r="C17" s="133">
        <v>40850</v>
      </c>
      <c r="D17" s="133">
        <v>40880</v>
      </c>
      <c r="E17" s="123" t="s">
        <v>1</v>
      </c>
      <c r="G17" s="1" t="s">
        <v>122</v>
      </c>
      <c r="I17" s="16"/>
      <c r="J17" s="16"/>
    </row>
    <row r="18" spans="1:256" ht="12" customHeight="1">
      <c r="A18" s="1" t="s">
        <v>91</v>
      </c>
      <c r="B18" s="4">
        <v>220</v>
      </c>
      <c r="C18" s="2">
        <v>208</v>
      </c>
      <c r="D18" s="2">
        <v>225</v>
      </c>
      <c r="E18" s="5">
        <f>SUM(B18:D18)</f>
        <v>653</v>
      </c>
      <c r="F18" s="1"/>
      <c r="G18" s="2" t="s">
        <v>138</v>
      </c>
      <c r="H18" s="76">
        <v>21052</v>
      </c>
      <c r="I18" s="117">
        <f>SUM(H18/H27)</f>
        <v>0.01592627252445642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" t="s">
        <v>22</v>
      </c>
      <c r="B19" s="12">
        <v>2</v>
      </c>
      <c r="C19" s="13">
        <v>3</v>
      </c>
      <c r="D19" s="13">
        <v>2</v>
      </c>
      <c r="E19" s="5">
        <f>SUM(B19:D19)</f>
        <v>7</v>
      </c>
      <c r="F19" s="79"/>
      <c r="G19" s="2" t="s">
        <v>109</v>
      </c>
      <c r="H19" s="76">
        <v>25255</v>
      </c>
      <c r="I19" s="117">
        <f>SUM(H19/H27)</f>
        <v>0.019105928776607776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85</v>
      </c>
      <c r="B20" s="4"/>
      <c r="C20" s="2"/>
      <c r="D20" s="2"/>
      <c r="E20" s="5">
        <v>6891</v>
      </c>
      <c r="G20" s="2" t="s">
        <v>110</v>
      </c>
      <c r="H20" s="76">
        <v>151518</v>
      </c>
      <c r="I20" s="117">
        <f>SUM(H20/H27)</f>
        <v>0.1146264944119603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84</v>
      </c>
      <c r="B21" s="4"/>
      <c r="C21" s="2"/>
      <c r="D21" s="2"/>
      <c r="E21" s="5">
        <f>H27</f>
        <v>1321841</v>
      </c>
      <c r="G21" s="2" t="s">
        <v>135</v>
      </c>
      <c r="H21" s="76">
        <v>1035698</v>
      </c>
      <c r="I21" s="117">
        <f>SUM(H21/H27)</f>
        <v>0.7835269143565678</v>
      </c>
      <c r="J21" s="7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87</v>
      </c>
      <c r="B22" s="4"/>
      <c r="C22" s="2"/>
      <c r="D22" s="2"/>
      <c r="E22" s="5">
        <v>120094</v>
      </c>
      <c r="G22" s="2" t="s">
        <v>113</v>
      </c>
      <c r="H22" s="76">
        <v>38000</v>
      </c>
      <c r="I22" s="117">
        <f>SUM(H22/H27)</f>
        <v>0.028747784340174044</v>
      </c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3</v>
      </c>
      <c r="B23" s="4">
        <v>6</v>
      </c>
      <c r="C23" s="2">
        <v>7</v>
      </c>
      <c r="D23" s="2">
        <v>3</v>
      </c>
      <c r="E23" s="5">
        <f aca="true" t="shared" si="1" ref="E23:E28">SUM(B23:D23)</f>
        <v>16</v>
      </c>
      <c r="F23" s="1"/>
      <c r="G23" s="2" t="s">
        <v>163</v>
      </c>
      <c r="H23" s="76">
        <v>12767</v>
      </c>
      <c r="I23" s="117">
        <f>SUM(H23/H27)</f>
        <v>0.009658499017657949</v>
      </c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 t="s">
        <v>4</v>
      </c>
      <c r="B24" s="4">
        <v>58</v>
      </c>
      <c r="C24" s="2">
        <v>120</v>
      </c>
      <c r="D24" s="2">
        <v>35</v>
      </c>
      <c r="E24" s="5">
        <f t="shared" si="1"/>
        <v>213</v>
      </c>
      <c r="F24" s="1"/>
      <c r="G24" s="2" t="s">
        <v>164</v>
      </c>
      <c r="H24" s="76">
        <v>30660</v>
      </c>
      <c r="I24" s="117">
        <f>SUM(H24/H27)</f>
        <v>0.02319492283867727</v>
      </c>
      <c r="J24" s="3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 t="s">
        <v>134</v>
      </c>
      <c r="B25" s="4"/>
      <c r="C25" s="2"/>
      <c r="D25" s="2">
        <v>14</v>
      </c>
      <c r="E25" s="5">
        <f t="shared" si="1"/>
        <v>14</v>
      </c>
      <c r="F25" s="1"/>
      <c r="G25" s="2" t="s">
        <v>114</v>
      </c>
      <c r="H25" s="76">
        <v>6891</v>
      </c>
      <c r="I25" s="129">
        <f>SUM(H25/H27)</f>
        <v>0.0052131837338984036</v>
      </c>
      <c r="J25" s="3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.5" thickBot="1">
      <c r="A26" s="1" t="s">
        <v>6</v>
      </c>
      <c r="B26" s="4">
        <v>0</v>
      </c>
      <c r="C26" s="2">
        <v>0</v>
      </c>
      <c r="D26" s="2">
        <v>0</v>
      </c>
      <c r="E26" s="5">
        <f t="shared" si="1"/>
        <v>0</v>
      </c>
      <c r="F26" s="1"/>
      <c r="G26" s="8" t="s">
        <v>117</v>
      </c>
      <c r="H26" s="77" t="s">
        <v>192</v>
      </c>
      <c r="I26" s="130" t="e">
        <f>SUM(H26/H27)</f>
        <v>#VALUE!</v>
      </c>
      <c r="J26" s="33" t="s">
        <v>126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38</v>
      </c>
      <c r="B27" s="12">
        <v>552</v>
      </c>
      <c r="C27" s="13">
        <v>832</v>
      </c>
      <c r="D27" s="13">
        <v>1432</v>
      </c>
      <c r="E27" s="5">
        <f t="shared" si="1"/>
        <v>2816</v>
      </c>
      <c r="F27" s="1"/>
      <c r="G27" s="1" t="s">
        <v>115</v>
      </c>
      <c r="H27" s="100">
        <f>SUM(H18:H26)</f>
        <v>1321841</v>
      </c>
      <c r="I27" s="128" t="e">
        <f>SUM(I18:I26)</f>
        <v>#VALUE!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3.5" thickBot="1">
      <c r="A28" s="1" t="s">
        <v>76</v>
      </c>
      <c r="B28" s="7">
        <v>1558</v>
      </c>
      <c r="C28" s="8">
        <v>1580</v>
      </c>
      <c r="D28" s="8">
        <v>1662</v>
      </c>
      <c r="E28" s="15">
        <f t="shared" si="1"/>
        <v>4800</v>
      </c>
      <c r="F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0" ht="13.5" thickBot="1">
      <c r="A29" s="1"/>
      <c r="B29" s="21"/>
      <c r="C29" s="21"/>
      <c r="D29" s="21"/>
      <c r="E29" s="22" t="s">
        <v>200</v>
      </c>
      <c r="G29" s="1"/>
      <c r="H29" s="1"/>
      <c r="I29" s="1"/>
      <c r="J29" s="1"/>
    </row>
    <row r="30" spans="1:7" ht="12.75">
      <c r="A30" s="116" t="s">
        <v>13</v>
      </c>
      <c r="B30" s="132">
        <v>40911</v>
      </c>
      <c r="C30" s="133">
        <v>40942</v>
      </c>
      <c r="D30" s="133">
        <v>40971</v>
      </c>
      <c r="E30" s="123" t="s">
        <v>1</v>
      </c>
      <c r="G30" s="1" t="s">
        <v>123</v>
      </c>
    </row>
    <row r="31" spans="1:10" ht="12.75">
      <c r="A31" s="1" t="s">
        <v>91</v>
      </c>
      <c r="B31" s="4"/>
      <c r="C31" s="2"/>
      <c r="D31" s="2"/>
      <c r="E31" s="5">
        <v>496</v>
      </c>
      <c r="G31" s="2" t="s">
        <v>138</v>
      </c>
      <c r="H31" s="76">
        <v>50040</v>
      </c>
      <c r="I31" s="117">
        <f>SUM(H31/H40)</f>
        <v>0.021608746101119777</v>
      </c>
      <c r="J31" s="16"/>
    </row>
    <row r="32" spans="1:12" ht="12.75">
      <c r="A32" s="1" t="s">
        <v>22</v>
      </c>
      <c r="B32" s="12">
        <v>3</v>
      </c>
      <c r="C32" s="13">
        <v>5</v>
      </c>
      <c r="D32" s="13">
        <v>2</v>
      </c>
      <c r="E32" s="5">
        <f>SUM(B32:D32)</f>
        <v>10</v>
      </c>
      <c r="G32" s="2" t="s">
        <v>109</v>
      </c>
      <c r="H32" s="76">
        <v>72107</v>
      </c>
      <c r="I32" s="117">
        <f>SUM(H32/H40)</f>
        <v>0.031137926760860187</v>
      </c>
      <c r="J32" s="34"/>
      <c r="L32" s="34"/>
    </row>
    <row r="33" spans="1:12" ht="12.75">
      <c r="A33" s="1" t="s">
        <v>85</v>
      </c>
      <c r="B33" s="4"/>
      <c r="C33" s="2"/>
      <c r="D33" s="2"/>
      <c r="E33" s="5">
        <v>10072</v>
      </c>
      <c r="G33" s="2" t="s">
        <v>110</v>
      </c>
      <c r="H33" s="76">
        <v>332951</v>
      </c>
      <c r="I33" s="117">
        <f>SUM(H33/H40)</f>
        <v>0.1437780500222608</v>
      </c>
      <c r="J33" s="16"/>
      <c r="K33" s="29"/>
      <c r="L33" s="34"/>
    </row>
    <row r="34" spans="1:9" ht="12.75">
      <c r="A34" s="1" t="s">
        <v>84</v>
      </c>
      <c r="B34" s="87"/>
      <c r="C34" s="13"/>
      <c r="D34" s="88"/>
      <c r="E34" s="5">
        <f>H40</f>
        <v>2315729</v>
      </c>
      <c r="G34" s="2" t="s">
        <v>135</v>
      </c>
      <c r="H34" s="76">
        <v>1752361</v>
      </c>
      <c r="I34" s="117">
        <f>SUM(H34/H40)</f>
        <v>0.756721101648768</v>
      </c>
    </row>
    <row r="35" spans="1:9" ht="12.75">
      <c r="A35" s="1" t="s">
        <v>87</v>
      </c>
      <c r="B35" s="4"/>
      <c r="C35" s="2"/>
      <c r="D35" s="2"/>
      <c r="E35" s="5">
        <v>118157</v>
      </c>
      <c r="G35" s="2" t="s">
        <v>113</v>
      </c>
      <c r="H35" s="76">
        <v>36000</v>
      </c>
      <c r="I35" s="117">
        <f>SUM(H35/H40)</f>
        <v>0.015545860504402717</v>
      </c>
    </row>
    <row r="36" spans="1:9" ht="12.75">
      <c r="A36" s="1" t="s">
        <v>3</v>
      </c>
      <c r="B36" s="4"/>
      <c r="C36" s="2"/>
      <c r="D36" s="2"/>
      <c r="E36" s="5">
        <v>13</v>
      </c>
      <c r="G36" s="2" t="s">
        <v>163</v>
      </c>
      <c r="H36" s="76">
        <v>25608</v>
      </c>
      <c r="I36" s="117">
        <f>SUM(H36/H40)</f>
        <v>0.011058288772131799</v>
      </c>
    </row>
    <row r="37" spans="1:9" ht="12.75">
      <c r="A37" s="1" t="s">
        <v>4</v>
      </c>
      <c r="B37" s="4"/>
      <c r="C37" s="2"/>
      <c r="D37" s="2"/>
      <c r="E37" s="5">
        <v>156</v>
      </c>
      <c r="G37" s="2" t="s">
        <v>164</v>
      </c>
      <c r="H37" s="76">
        <v>36590</v>
      </c>
      <c r="I37" s="117">
        <f>SUM(H37/H40)</f>
        <v>0.01580063988489154</v>
      </c>
    </row>
    <row r="38" spans="1:9" ht="12.75">
      <c r="A38" s="1" t="s">
        <v>134</v>
      </c>
      <c r="B38" s="4"/>
      <c r="C38" s="2"/>
      <c r="D38" s="2"/>
      <c r="E38" s="5">
        <v>353</v>
      </c>
      <c r="G38" s="2" t="s">
        <v>114</v>
      </c>
      <c r="H38" s="76">
        <v>10072</v>
      </c>
      <c r="I38" s="129">
        <f>SUM(H38/H40)</f>
        <v>0.004349386305565116</v>
      </c>
    </row>
    <row r="39" spans="1:10" ht="13.5" thickBot="1">
      <c r="A39" s="1" t="s">
        <v>6</v>
      </c>
      <c r="B39" s="4"/>
      <c r="C39" s="2"/>
      <c r="D39" s="2"/>
      <c r="E39" s="5">
        <f>SUM(B39:D39)</f>
        <v>0</v>
      </c>
      <c r="G39" s="8" t="s">
        <v>117</v>
      </c>
      <c r="H39" s="77" t="s">
        <v>192</v>
      </c>
      <c r="I39" s="130" t="e">
        <f>SUM(H39/H40)</f>
        <v>#VALUE!</v>
      </c>
      <c r="J39" t="s">
        <v>126</v>
      </c>
    </row>
    <row r="40" spans="1:9" ht="12.75">
      <c r="A40" s="1" t="s">
        <v>38</v>
      </c>
      <c r="B40" s="12">
        <v>778</v>
      </c>
      <c r="C40" s="13">
        <v>778</v>
      </c>
      <c r="D40" s="13">
        <v>778</v>
      </c>
      <c r="E40" s="5">
        <f>SUM(B40:D40)</f>
        <v>2334</v>
      </c>
      <c r="G40" s="1" t="s">
        <v>115</v>
      </c>
      <c r="H40" s="100">
        <f>SUM(H31:H39)</f>
        <v>2315729</v>
      </c>
      <c r="I40" s="128" t="e">
        <f>SUM(I31:I39)</f>
        <v>#VALUE!</v>
      </c>
    </row>
    <row r="41" spans="1:5" ht="12.75">
      <c r="A41" s="1" t="s">
        <v>76</v>
      </c>
      <c r="B41" s="12">
        <v>1347</v>
      </c>
      <c r="C41" s="13">
        <v>1459</v>
      </c>
      <c r="D41" s="13">
        <v>1927</v>
      </c>
      <c r="E41" s="5">
        <f>SUM(B41:D41)</f>
        <v>4733</v>
      </c>
    </row>
    <row r="42" spans="1:5" ht="13.5" thickBot="1">
      <c r="A42" s="1"/>
      <c r="B42" s="21"/>
      <c r="C42" s="21"/>
      <c r="D42" s="21"/>
      <c r="E42" s="22" t="s">
        <v>199</v>
      </c>
    </row>
    <row r="43" spans="1:7" ht="12.75">
      <c r="A43" s="116" t="s">
        <v>15</v>
      </c>
      <c r="B43" s="132">
        <v>41003</v>
      </c>
      <c r="C43" s="133">
        <v>41032</v>
      </c>
      <c r="D43" s="133">
        <v>41063</v>
      </c>
      <c r="E43" s="123" t="s">
        <v>1</v>
      </c>
      <c r="G43" s="1" t="s">
        <v>124</v>
      </c>
    </row>
    <row r="44" spans="1:9" ht="12.75">
      <c r="A44" s="1" t="s">
        <v>91</v>
      </c>
      <c r="B44" s="4"/>
      <c r="C44" s="2"/>
      <c r="D44" s="2"/>
      <c r="E44" s="5">
        <v>341</v>
      </c>
      <c r="G44" s="2" t="s">
        <v>138</v>
      </c>
      <c r="H44" s="76">
        <v>413</v>
      </c>
      <c r="I44" s="117">
        <f>SUM(H44/H53)</f>
        <v>0.0002225222710849281</v>
      </c>
    </row>
    <row r="45" spans="1:9" ht="12.75">
      <c r="A45" s="1" t="s">
        <v>22</v>
      </c>
      <c r="B45" s="12">
        <v>5</v>
      </c>
      <c r="C45" s="13">
        <v>3</v>
      </c>
      <c r="D45" s="13">
        <v>3</v>
      </c>
      <c r="E45" s="5">
        <f>SUM(B45:D45)</f>
        <v>11</v>
      </c>
      <c r="G45" s="2" t="s">
        <v>109</v>
      </c>
      <c r="H45" s="76">
        <v>56697</v>
      </c>
      <c r="I45" s="117">
        <f>SUM(H45/H53)</f>
        <v>0.030548051340683214</v>
      </c>
    </row>
    <row r="46" spans="1:9" ht="12.75">
      <c r="A46" s="1" t="s">
        <v>85</v>
      </c>
      <c r="B46" s="4"/>
      <c r="C46" s="2"/>
      <c r="D46" s="2"/>
      <c r="E46" s="5">
        <v>10583</v>
      </c>
      <c r="G46" s="2" t="s">
        <v>110</v>
      </c>
      <c r="H46" s="76">
        <v>148819</v>
      </c>
      <c r="I46" s="117">
        <f>SUM(H46/H53)</f>
        <v>0.08018291007406274</v>
      </c>
    </row>
    <row r="47" spans="1:10" ht="12.75">
      <c r="A47" s="1" t="s">
        <v>84</v>
      </c>
      <c r="B47" s="4"/>
      <c r="C47" s="2"/>
      <c r="D47" s="2"/>
      <c r="E47" s="5">
        <f>H53</f>
        <v>1855994</v>
      </c>
      <c r="G47" s="2" t="s">
        <v>136</v>
      </c>
      <c r="H47" s="76">
        <v>1553144</v>
      </c>
      <c r="I47" s="117">
        <f>SUM(H47/H53)</f>
        <v>0.8368259811184734</v>
      </c>
      <c r="J47" s="16"/>
    </row>
    <row r="48" spans="1:9" ht="12.75">
      <c r="A48" s="1" t="s">
        <v>87</v>
      </c>
      <c r="B48" s="4"/>
      <c r="C48" s="2"/>
      <c r="D48" s="2"/>
      <c r="E48" s="5">
        <v>118157</v>
      </c>
      <c r="G48" s="2" t="s">
        <v>113</v>
      </c>
      <c r="H48" s="76">
        <v>33000</v>
      </c>
      <c r="I48" s="117">
        <f>SUM(H48/H53)</f>
        <v>0.017780229892984566</v>
      </c>
    </row>
    <row r="49" spans="1:9" ht="12.75">
      <c r="A49" s="1" t="s">
        <v>3</v>
      </c>
      <c r="B49" s="4">
        <v>3</v>
      </c>
      <c r="C49" s="2">
        <v>2</v>
      </c>
      <c r="D49" s="2">
        <v>1</v>
      </c>
      <c r="E49" s="5">
        <f aca="true" t="shared" si="2" ref="E49:E54">SUM(B49:D49)</f>
        <v>6</v>
      </c>
      <c r="G49" s="2" t="s">
        <v>163</v>
      </c>
      <c r="H49" s="76">
        <v>25069</v>
      </c>
      <c r="I49" s="117">
        <f>SUM(H49/H53)</f>
        <v>0.01350704797537061</v>
      </c>
    </row>
    <row r="50" spans="1:9" ht="12.75">
      <c r="A50" s="1" t="s">
        <v>4</v>
      </c>
      <c r="B50" s="4"/>
      <c r="C50" s="2"/>
      <c r="D50" s="2"/>
      <c r="E50" s="5">
        <v>145</v>
      </c>
      <c r="G50" s="2" t="s">
        <v>164</v>
      </c>
      <c r="H50" s="76">
        <v>28269</v>
      </c>
      <c r="I50" s="117">
        <f>SUM(H50/H53)</f>
        <v>0.015231191480144872</v>
      </c>
    </row>
    <row r="51" spans="1:9" ht="12.75">
      <c r="A51" s="1" t="s">
        <v>134</v>
      </c>
      <c r="B51" s="4"/>
      <c r="C51" s="2"/>
      <c r="D51" s="2"/>
      <c r="E51" s="5">
        <v>219</v>
      </c>
      <c r="G51" s="2" t="s">
        <v>114</v>
      </c>
      <c r="H51" s="76">
        <v>10583</v>
      </c>
      <c r="I51" s="129">
        <f>SUM(H51/H53)</f>
        <v>0.005702065847195627</v>
      </c>
    </row>
    <row r="52" spans="1:10" ht="13.5" thickBot="1">
      <c r="A52" s="1" t="s">
        <v>6</v>
      </c>
      <c r="B52" s="4"/>
      <c r="C52" s="2">
        <v>10</v>
      </c>
      <c r="D52" s="2"/>
      <c r="E52" s="5">
        <f t="shared" si="2"/>
        <v>10</v>
      </c>
      <c r="G52" s="8" t="s">
        <v>117</v>
      </c>
      <c r="H52" s="77" t="s">
        <v>192</v>
      </c>
      <c r="I52" s="130" t="e">
        <f>SUM(H52/H53)</f>
        <v>#VALUE!</v>
      </c>
      <c r="J52" t="s">
        <v>126</v>
      </c>
    </row>
    <row r="53" spans="1:9" ht="12.75">
      <c r="A53" s="1" t="s">
        <v>38</v>
      </c>
      <c r="B53" s="12">
        <v>778</v>
      </c>
      <c r="C53" s="13">
        <v>778</v>
      </c>
      <c r="D53" s="13">
        <v>778</v>
      </c>
      <c r="E53" s="5">
        <f t="shared" si="2"/>
        <v>2334</v>
      </c>
      <c r="G53" s="1" t="s">
        <v>115</v>
      </c>
      <c r="H53" s="100">
        <f>SUM(H44:H52)</f>
        <v>1855994</v>
      </c>
      <c r="I53" s="128" t="e">
        <f>SUM(I44:I52)</f>
        <v>#VALUE!</v>
      </c>
    </row>
    <row r="54" spans="1:5" ht="13.5" thickBot="1">
      <c r="A54" s="1" t="s">
        <v>76</v>
      </c>
      <c r="B54" s="85">
        <v>1156</v>
      </c>
      <c r="C54" s="86">
        <v>1296</v>
      </c>
      <c r="D54" s="86"/>
      <c r="E54" s="15">
        <f t="shared" si="2"/>
        <v>2452</v>
      </c>
    </row>
    <row r="55" spans="1:5" ht="13.5" thickBot="1">
      <c r="A55" s="1"/>
      <c r="B55" s="21"/>
      <c r="C55" s="21"/>
      <c r="D55" s="21"/>
      <c r="E55" s="23" t="s">
        <v>199</v>
      </c>
    </row>
    <row r="56" spans="1:5" ht="25.5">
      <c r="A56" s="116" t="s">
        <v>191</v>
      </c>
      <c r="B56" s="124" t="s">
        <v>19</v>
      </c>
      <c r="D56" s="74"/>
      <c r="E56" s="73"/>
    </row>
    <row r="57" spans="1:5" ht="12.75">
      <c r="A57" s="1" t="s">
        <v>90</v>
      </c>
      <c r="B57" s="19">
        <f>SUM(E5+E18+E31+E44)</f>
        <v>2218</v>
      </c>
      <c r="D57" s="131"/>
      <c r="E57" s="28"/>
    </row>
    <row r="58" spans="1:5" ht="12.75">
      <c r="A58" s="1" t="s">
        <v>22</v>
      </c>
      <c r="B58" s="19">
        <f>SUM(E45+E32+E19+E6)</f>
        <v>35</v>
      </c>
      <c r="D58" s="131"/>
      <c r="E58" s="28"/>
    </row>
    <row r="59" spans="1:5" ht="12.75">
      <c r="A59" s="1" t="s">
        <v>85</v>
      </c>
      <c r="B59" s="19">
        <f>SUM(E7+E20+E33+E46)</f>
        <v>35557</v>
      </c>
      <c r="D59" s="131"/>
      <c r="E59" s="28"/>
    </row>
    <row r="60" spans="1:7" ht="12.75">
      <c r="A60" s="17" t="s">
        <v>84</v>
      </c>
      <c r="B60" s="90">
        <f>SUM(E8+E21+E34+E47)</f>
        <v>8255766</v>
      </c>
      <c r="D60" s="131"/>
      <c r="E60" s="28"/>
      <c r="G60" s="34"/>
    </row>
    <row r="61" spans="1:7" ht="12.75">
      <c r="A61" s="1" t="s">
        <v>87</v>
      </c>
      <c r="B61" s="19">
        <f>SUM(E9+E22+E35+E48)</f>
        <v>442960</v>
      </c>
      <c r="D61" s="131"/>
      <c r="E61" s="21"/>
      <c r="G61" s="34"/>
    </row>
    <row r="62" spans="1:7" ht="12.75">
      <c r="A62" s="1" t="s">
        <v>3</v>
      </c>
      <c r="B62" s="19">
        <f>SUM(E49+E36+E23+E10)</f>
        <v>46</v>
      </c>
      <c r="D62" s="131"/>
      <c r="G62" s="34"/>
    </row>
    <row r="63" spans="1:7" ht="12.75">
      <c r="A63" s="1" t="s">
        <v>4</v>
      </c>
      <c r="B63" s="19">
        <f>SUM(E50+E37+E24+E11)</f>
        <v>660</v>
      </c>
      <c r="D63" s="131"/>
      <c r="G63" s="34"/>
    </row>
    <row r="64" spans="1:7" ht="12.75">
      <c r="A64" s="1" t="s">
        <v>77</v>
      </c>
      <c r="B64" s="19">
        <f>SUM(E51+E38+E25+E12)</f>
        <v>586</v>
      </c>
      <c r="D64" s="131"/>
      <c r="G64" s="34"/>
    </row>
    <row r="65" spans="1:7" ht="12.75">
      <c r="A65" s="1" t="s">
        <v>6</v>
      </c>
      <c r="B65" s="19">
        <f>SUM(E52+E39+E26+E13)</f>
        <v>10</v>
      </c>
      <c r="D65" s="131"/>
      <c r="G65" s="34"/>
    </row>
    <row r="66" spans="1:7" ht="12.75">
      <c r="A66" s="1" t="s">
        <v>38</v>
      </c>
      <c r="B66" s="19">
        <f>SUM(E53+E41+E27+E14)</f>
        <v>12270</v>
      </c>
      <c r="D66" s="131"/>
      <c r="G66" s="34"/>
    </row>
    <row r="67" spans="1:7" ht="13.5" thickBot="1">
      <c r="A67" s="1" t="s">
        <v>76</v>
      </c>
      <c r="B67" s="83">
        <f>SUM(E54+E41+E28+E15)</f>
        <v>16832</v>
      </c>
      <c r="D67" s="131"/>
      <c r="G67" s="34"/>
    </row>
    <row r="68" ht="12.75">
      <c r="G68" s="34"/>
    </row>
    <row r="69" ht="12.75">
      <c r="G69" s="34"/>
    </row>
    <row r="70" ht="12.75">
      <c r="B70" s="125" t="s">
        <v>157</v>
      </c>
    </row>
    <row r="71" spans="1:5" ht="51">
      <c r="A71" s="1" t="s">
        <v>176</v>
      </c>
      <c r="B71" s="118" t="s">
        <v>142</v>
      </c>
      <c r="C71" s="118" t="s">
        <v>90</v>
      </c>
      <c r="D71" s="118" t="s">
        <v>155</v>
      </c>
      <c r="E71" s="118" t="s">
        <v>197</v>
      </c>
    </row>
    <row r="72" spans="1:5" ht="12.75">
      <c r="A72" t="s">
        <v>167</v>
      </c>
      <c r="B72" s="119">
        <v>2003</v>
      </c>
      <c r="C72" s="76">
        <v>1536</v>
      </c>
      <c r="D72" s="76">
        <v>0</v>
      </c>
      <c r="E72" s="76">
        <v>22733</v>
      </c>
    </row>
    <row r="73" spans="1:5" ht="12.75">
      <c r="A73" t="s">
        <v>168</v>
      </c>
      <c r="B73" s="119">
        <v>2004</v>
      </c>
      <c r="C73" s="76">
        <v>1999</v>
      </c>
      <c r="D73" s="76">
        <v>0</v>
      </c>
      <c r="E73" s="76">
        <v>30254</v>
      </c>
    </row>
    <row r="74" spans="1:5" ht="12.75">
      <c r="A74" t="s">
        <v>136</v>
      </c>
      <c r="B74" s="119">
        <v>2005</v>
      </c>
      <c r="C74" s="76">
        <v>1743</v>
      </c>
      <c r="D74" s="76">
        <v>36692</v>
      </c>
      <c r="E74" s="76">
        <v>35161</v>
      </c>
    </row>
    <row r="75" spans="1:5" ht="12.75">
      <c r="A75" t="s">
        <v>169</v>
      </c>
      <c r="B75" s="119">
        <v>2006</v>
      </c>
      <c r="C75" s="76">
        <v>2421</v>
      </c>
      <c r="D75" s="76">
        <v>58369</v>
      </c>
      <c r="E75" s="76">
        <v>39179</v>
      </c>
    </row>
    <row r="76" spans="1:5" ht="12.75">
      <c r="A76" t="s">
        <v>170</v>
      </c>
      <c r="B76" s="119">
        <v>2007</v>
      </c>
      <c r="C76" s="76">
        <v>3399</v>
      </c>
      <c r="D76" s="76">
        <v>140400</v>
      </c>
      <c r="E76" s="76">
        <v>41984</v>
      </c>
    </row>
    <row r="77" spans="1:5" ht="12.75">
      <c r="A77" t="s">
        <v>171</v>
      </c>
      <c r="B77" s="119">
        <v>2008</v>
      </c>
      <c r="C77" s="76">
        <v>3101</v>
      </c>
      <c r="D77" s="76">
        <v>410784</v>
      </c>
      <c r="E77" s="76">
        <v>44649</v>
      </c>
    </row>
    <row r="78" spans="1:5" ht="12.75">
      <c r="A78" t="s">
        <v>172</v>
      </c>
      <c r="B78" s="119">
        <v>2009</v>
      </c>
      <c r="C78" s="76">
        <v>3149</v>
      </c>
      <c r="D78" s="76">
        <v>681169</v>
      </c>
      <c r="E78" s="76">
        <v>46512</v>
      </c>
    </row>
    <row r="79" spans="1:5" ht="12.75">
      <c r="A79" t="s">
        <v>195</v>
      </c>
      <c r="B79" s="119">
        <v>2010</v>
      </c>
      <c r="C79" s="76">
        <v>2295</v>
      </c>
      <c r="D79" s="76">
        <v>1691620</v>
      </c>
      <c r="E79" s="76">
        <v>48847</v>
      </c>
    </row>
    <row r="80" spans="1:5" ht="12.75">
      <c r="A80" t="s">
        <v>174</v>
      </c>
      <c r="B80" s="127">
        <v>2011</v>
      </c>
      <c r="C80" s="76">
        <v>1889</v>
      </c>
      <c r="D80" s="76">
        <v>4297763</v>
      </c>
      <c r="E80" s="76">
        <v>49642</v>
      </c>
    </row>
    <row r="81" spans="1:5" ht="12.75">
      <c r="A81" t="s">
        <v>175</v>
      </c>
      <c r="B81" s="127">
        <v>2012</v>
      </c>
      <c r="C81" s="134">
        <f>B57</f>
        <v>2218</v>
      </c>
      <c r="D81" s="134">
        <f>B60</f>
        <v>8255766</v>
      </c>
      <c r="E81" s="76">
        <v>46222</v>
      </c>
    </row>
    <row r="82" ht="12.75">
      <c r="A82" t="s">
        <v>163</v>
      </c>
    </row>
    <row r="83" spans="1:2" ht="12.75">
      <c r="A83" t="s">
        <v>196</v>
      </c>
      <c r="B83" s="1" t="s">
        <v>194</v>
      </c>
    </row>
    <row r="84" spans="2:4" ht="12.75">
      <c r="B84" s="2" t="s">
        <v>143</v>
      </c>
      <c r="C84" s="120">
        <v>0.052770448548812667</v>
      </c>
      <c r="D84" s="117"/>
    </row>
    <row r="85" spans="1:4" ht="12.75">
      <c r="A85" t="s">
        <v>179</v>
      </c>
      <c r="B85" s="2" t="s">
        <v>144</v>
      </c>
      <c r="C85" s="120">
        <v>0.13192612137203166</v>
      </c>
      <c r="D85" s="117"/>
    </row>
    <row r="86" spans="1:4" ht="12.75">
      <c r="A86" t="s">
        <v>180</v>
      </c>
      <c r="B86" s="2" t="s">
        <v>145</v>
      </c>
      <c r="C86" s="120">
        <v>0.026385224274406333</v>
      </c>
      <c r="D86" s="117"/>
    </row>
    <row r="87" spans="1:4" ht="12.75">
      <c r="A87" t="s">
        <v>181</v>
      </c>
      <c r="B87" s="2" t="s">
        <v>146</v>
      </c>
      <c r="C87" s="120">
        <v>0.026385224274406333</v>
      </c>
      <c r="D87" s="117"/>
    </row>
    <row r="88" spans="1:4" ht="12.75">
      <c r="A88" t="s">
        <v>182</v>
      </c>
      <c r="B88" s="2" t="s">
        <v>148</v>
      </c>
      <c r="C88" s="120">
        <v>0.1266490765171504</v>
      </c>
      <c r="D88" s="117"/>
    </row>
    <row r="89" spans="1:4" ht="12.75">
      <c r="A89" t="s">
        <v>184</v>
      </c>
      <c r="B89" s="2" t="s">
        <v>147</v>
      </c>
      <c r="C89" s="120">
        <v>0.11609498680738786</v>
      </c>
      <c r="D89" s="117"/>
    </row>
    <row r="90" spans="1:4" ht="12.75">
      <c r="A90" t="s">
        <v>183</v>
      </c>
      <c r="B90" s="2" t="s">
        <v>149</v>
      </c>
      <c r="C90" s="120">
        <v>0.2612137203166227</v>
      </c>
      <c r="D90" s="117"/>
    </row>
    <row r="91" spans="1:4" ht="12.75">
      <c r="A91" t="s">
        <v>185</v>
      </c>
      <c r="B91" s="2" t="s">
        <v>150</v>
      </c>
      <c r="C91" s="120">
        <v>0.25857519788918204</v>
      </c>
      <c r="D91" s="117"/>
    </row>
    <row r="92" ht="12.75">
      <c r="A92" t="s">
        <v>186</v>
      </c>
    </row>
    <row r="93" spans="1:3" ht="12.75">
      <c r="A93" t="s">
        <v>187</v>
      </c>
      <c r="B93" s="1" t="s">
        <v>198</v>
      </c>
      <c r="C93" s="100"/>
    </row>
    <row r="94" spans="1:3" ht="12.75">
      <c r="A94" t="s">
        <v>188</v>
      </c>
      <c r="B94" s="2" t="s">
        <v>153</v>
      </c>
      <c r="C94" s="76">
        <f>B67</f>
        <v>16832</v>
      </c>
    </row>
    <row r="95" spans="1:3" ht="12.75">
      <c r="A95" t="s">
        <v>189</v>
      </c>
      <c r="B95" s="2" t="s">
        <v>154</v>
      </c>
      <c r="C95" s="76">
        <f>B60</f>
        <v>8255766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30">
      <selection activeCell="E12" sqref="E12"/>
    </sheetView>
  </sheetViews>
  <sheetFormatPr defaultColWidth="9.140625" defaultRowHeight="12.75"/>
  <cols>
    <col min="1" max="1" width="40.8515625" style="0" customWidth="1"/>
    <col min="2" max="2" width="14.8515625" style="0" customWidth="1"/>
    <col min="3" max="3" width="11.57421875" style="0" customWidth="1"/>
    <col min="4" max="4" width="11.7109375" style="0" customWidth="1"/>
    <col min="5" max="5" width="14.28125" style="0" customWidth="1"/>
    <col min="6" max="6" width="1.1484375" style="0" customWidth="1"/>
    <col min="7" max="7" width="17.00390625" style="0" bestFit="1" customWidth="1"/>
    <col min="8" max="9" width="10.28125" style="0" bestFit="1" customWidth="1"/>
    <col min="10" max="10" width="7.00390625" style="0" bestFit="1" customWidth="1"/>
    <col min="11" max="11" width="12.7109375" style="0" customWidth="1"/>
  </cols>
  <sheetData>
    <row r="1" ht="15.75">
      <c r="A1" s="75" t="s">
        <v>120</v>
      </c>
    </row>
    <row r="2" spans="1:11" ht="15.75">
      <c r="A2" s="75" t="s">
        <v>193</v>
      </c>
      <c r="H2">
        <v>160</v>
      </c>
      <c r="I2">
        <v>3</v>
      </c>
      <c r="J2">
        <v>2817</v>
      </c>
      <c r="K2" s="135">
        <f>SUM(H2*I2*J2)</f>
        <v>1352160</v>
      </c>
    </row>
    <row r="3" ht="13.5" thickBot="1"/>
    <row r="4" spans="1:7" ht="12.75">
      <c r="A4" s="116" t="s">
        <v>16</v>
      </c>
      <c r="B4" s="132">
        <v>41093</v>
      </c>
      <c r="C4" s="133">
        <v>41124</v>
      </c>
      <c r="D4" s="133">
        <v>41155</v>
      </c>
      <c r="E4" s="123" t="s">
        <v>1</v>
      </c>
      <c r="G4" s="1" t="s">
        <v>118</v>
      </c>
    </row>
    <row r="5" spans="1:9" ht="12.75">
      <c r="A5" s="1" t="s">
        <v>91</v>
      </c>
      <c r="B5" s="4"/>
      <c r="C5" s="2"/>
      <c r="D5" s="2"/>
      <c r="E5" s="5">
        <f>SUM(B5:D5)</f>
        <v>0</v>
      </c>
      <c r="G5" s="2" t="s">
        <v>138</v>
      </c>
      <c r="H5" s="76"/>
      <c r="I5" s="117">
        <f>SUM(H5/H14)</f>
        <v>0</v>
      </c>
    </row>
    <row r="6" spans="1:9" ht="12.75">
      <c r="A6" s="1" t="s">
        <v>22</v>
      </c>
      <c r="B6" s="12">
        <v>3</v>
      </c>
      <c r="C6" s="13">
        <v>2</v>
      </c>
      <c r="D6" s="13">
        <v>4</v>
      </c>
      <c r="E6" s="5">
        <f>SUM(B6:D6)</f>
        <v>9</v>
      </c>
      <c r="G6" s="2" t="s">
        <v>109</v>
      </c>
      <c r="H6" s="76">
        <v>114611</v>
      </c>
      <c r="I6" s="117">
        <f>SUM(H6/H14)</f>
        <v>0.044645142190479346</v>
      </c>
    </row>
    <row r="7" spans="1:9" ht="12.75">
      <c r="A7" s="1" t="s">
        <v>85</v>
      </c>
      <c r="B7" s="4"/>
      <c r="C7" s="2"/>
      <c r="D7" s="2"/>
      <c r="E7" s="5"/>
      <c r="G7" s="2" t="s">
        <v>110</v>
      </c>
      <c r="H7" s="76">
        <v>202400</v>
      </c>
      <c r="I7" s="117" t="e">
        <f>SUM(H7/H15)</f>
        <v>#DIV/0!</v>
      </c>
    </row>
    <row r="8" spans="1:9" ht="12.75">
      <c r="A8" s="1" t="s">
        <v>84</v>
      </c>
      <c r="B8" s="4"/>
      <c r="C8" s="2"/>
      <c r="D8" s="2"/>
      <c r="E8" s="5">
        <f>H14</f>
        <v>2567155</v>
      </c>
      <c r="G8" s="2" t="s">
        <v>135</v>
      </c>
      <c r="H8" s="76">
        <v>1352160</v>
      </c>
      <c r="I8" s="117">
        <f>SUM(H8/H14)</f>
        <v>0.5267153716857766</v>
      </c>
    </row>
    <row r="9" spans="1:9" ht="12.75">
      <c r="A9" s="1" t="s">
        <v>87</v>
      </c>
      <c r="B9" s="4"/>
      <c r="C9" s="2"/>
      <c r="D9" s="2"/>
      <c r="E9" s="5">
        <v>86552</v>
      </c>
      <c r="G9" s="2" t="s">
        <v>113</v>
      </c>
      <c r="H9" s="76">
        <v>840180</v>
      </c>
      <c r="I9" s="117">
        <f>SUM(H9/H14)</f>
        <v>0.3272805888230356</v>
      </c>
    </row>
    <row r="10" spans="1:9" ht="12.75">
      <c r="A10" s="1" t="s">
        <v>3</v>
      </c>
      <c r="B10" s="4"/>
      <c r="C10" s="2"/>
      <c r="D10" s="2"/>
      <c r="E10" s="5">
        <v>142898</v>
      </c>
      <c r="G10" s="2" t="s">
        <v>163</v>
      </c>
      <c r="H10" s="76"/>
      <c r="I10" s="117">
        <f>SUM(H10/H14)</f>
        <v>0</v>
      </c>
    </row>
    <row r="11" spans="1:9" ht="12.75">
      <c r="A11" s="1" t="s">
        <v>4</v>
      </c>
      <c r="B11" s="4"/>
      <c r="C11" s="2"/>
      <c r="D11" s="2"/>
      <c r="E11" s="5">
        <v>341</v>
      </c>
      <c r="G11" s="2" t="s">
        <v>164</v>
      </c>
      <c r="H11" s="76">
        <v>53154</v>
      </c>
      <c r="I11" s="117">
        <f>SUM(H11/H14)</f>
        <v>0.020705411243185548</v>
      </c>
    </row>
    <row r="12" spans="1:9" ht="12.75">
      <c r="A12" s="1" t="s">
        <v>134</v>
      </c>
      <c r="B12" s="4"/>
      <c r="C12" s="2"/>
      <c r="D12" s="2"/>
      <c r="E12" s="5">
        <f>SUM(B12:D12)</f>
        <v>0</v>
      </c>
      <c r="G12" s="2" t="s">
        <v>114</v>
      </c>
      <c r="H12" s="76">
        <v>4650</v>
      </c>
      <c r="I12" s="129">
        <f>SUM(H12/H14)</f>
        <v>0.0018113436859091094</v>
      </c>
    </row>
    <row r="13" spans="1:10" ht="13.5" thickBot="1">
      <c r="A13" s="1" t="s">
        <v>6</v>
      </c>
      <c r="B13" s="4"/>
      <c r="C13" s="2"/>
      <c r="D13" s="2"/>
      <c r="E13" s="5">
        <v>17</v>
      </c>
      <c r="G13" s="8" t="s">
        <v>117</v>
      </c>
      <c r="H13" s="77" t="s">
        <v>192</v>
      </c>
      <c r="I13" s="130" t="e">
        <f>SUM(H13/H14)</f>
        <v>#VALUE!</v>
      </c>
      <c r="J13" s="104" t="s">
        <v>126</v>
      </c>
    </row>
    <row r="14" spans="1:9" ht="12.75">
      <c r="A14" s="1" t="s">
        <v>38</v>
      </c>
      <c r="B14" s="12"/>
      <c r="C14" s="13"/>
      <c r="D14" s="13"/>
      <c r="E14" s="5">
        <f>SUM(B14:D14)</f>
        <v>0</v>
      </c>
      <c r="G14" s="1" t="s">
        <v>115</v>
      </c>
      <c r="H14" s="100">
        <f>SUM(H5:H13)</f>
        <v>2567155</v>
      </c>
      <c r="I14" s="128" t="e">
        <f>SUM(I5:I13)</f>
        <v>#DIV/0!</v>
      </c>
    </row>
    <row r="15" spans="1:10" ht="13.5" thickBot="1">
      <c r="A15" s="1" t="s">
        <v>76</v>
      </c>
      <c r="B15" s="7"/>
      <c r="C15" s="8"/>
      <c r="D15" s="8"/>
      <c r="E15" s="15">
        <f>SUM(B15:D15)</f>
        <v>0</v>
      </c>
      <c r="I15" s="84"/>
      <c r="J15" s="84"/>
    </row>
    <row r="16" spans="1:5" ht="13.5" thickBot="1">
      <c r="A16" s="1"/>
      <c r="B16" s="21"/>
      <c r="C16" s="21"/>
      <c r="D16" s="21"/>
      <c r="E16" s="22"/>
    </row>
    <row r="17" spans="1:10" ht="12.75">
      <c r="A17" s="116" t="s">
        <v>17</v>
      </c>
      <c r="B17" s="132">
        <v>41186</v>
      </c>
      <c r="C17" s="133">
        <v>41216</v>
      </c>
      <c r="D17" s="133">
        <v>41246</v>
      </c>
      <c r="E17" s="123" t="s">
        <v>1</v>
      </c>
      <c r="G17" s="1" t="s">
        <v>122</v>
      </c>
      <c r="I17" s="16"/>
      <c r="J17" s="16"/>
    </row>
    <row r="18" spans="1:256" ht="12" customHeight="1">
      <c r="A18" s="1" t="s">
        <v>91</v>
      </c>
      <c r="B18" s="4"/>
      <c r="C18" s="2"/>
      <c r="D18" s="2"/>
      <c r="E18" s="5">
        <f>SUM(B18:D18)</f>
        <v>0</v>
      </c>
      <c r="F18" s="1"/>
      <c r="G18" s="2" t="s">
        <v>138</v>
      </c>
      <c r="H18" s="76"/>
      <c r="I18" s="117" t="e">
        <f>SUM(H18/H27)</f>
        <v>#DIV/0!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" t="s">
        <v>22</v>
      </c>
      <c r="B19" s="12"/>
      <c r="C19" s="13"/>
      <c r="D19" s="13"/>
      <c r="E19" s="5">
        <f>SUM(B19:D19)</f>
        <v>0</v>
      </c>
      <c r="F19" s="79"/>
      <c r="G19" s="2" t="s">
        <v>109</v>
      </c>
      <c r="H19" s="76"/>
      <c r="I19" s="117" t="e">
        <f>SUM(H19/H27)</f>
        <v>#DIV/0!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85</v>
      </c>
      <c r="B20" s="4"/>
      <c r="C20" s="2"/>
      <c r="D20" s="2"/>
      <c r="E20" s="5"/>
      <c r="G20" s="2" t="s">
        <v>110</v>
      </c>
      <c r="H20" s="76"/>
      <c r="I20" s="117" t="e">
        <f>SUM(H20/H27)</f>
        <v>#DIV/0!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84</v>
      </c>
      <c r="B21" s="4"/>
      <c r="C21" s="2"/>
      <c r="D21" s="2"/>
      <c r="E21" s="5">
        <f>H27</f>
        <v>0</v>
      </c>
      <c r="G21" s="2" t="s">
        <v>135</v>
      </c>
      <c r="H21" s="76"/>
      <c r="I21" s="117" t="e">
        <f>SUM(H21/H27)</f>
        <v>#DIV/0!</v>
      </c>
      <c r="J21" s="7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87</v>
      </c>
      <c r="B22" s="4"/>
      <c r="C22" s="2"/>
      <c r="D22" s="2"/>
      <c r="E22" s="5">
        <f>SUM(B22:D22)</f>
        <v>0</v>
      </c>
      <c r="G22" s="2" t="s">
        <v>113</v>
      </c>
      <c r="H22" s="76"/>
      <c r="I22" s="117" t="e">
        <f>SUM(H22/H27)</f>
        <v>#DIV/0!</v>
      </c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3</v>
      </c>
      <c r="B23" s="4"/>
      <c r="C23" s="2"/>
      <c r="D23" s="2"/>
      <c r="E23" s="5">
        <f aca="true" t="shared" si="0" ref="E23:E28">SUM(B23:D23)</f>
        <v>0</v>
      </c>
      <c r="F23" s="1"/>
      <c r="G23" s="2" t="s">
        <v>163</v>
      </c>
      <c r="H23" s="76"/>
      <c r="I23" s="117" t="e">
        <f>SUM(H23/H27)</f>
        <v>#DIV/0!</v>
      </c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 t="s">
        <v>4</v>
      </c>
      <c r="B24" s="4"/>
      <c r="C24" s="2"/>
      <c r="D24" s="2"/>
      <c r="E24" s="5">
        <f t="shared" si="0"/>
        <v>0</v>
      </c>
      <c r="F24" s="1"/>
      <c r="G24" s="2" t="s">
        <v>164</v>
      </c>
      <c r="H24" s="76"/>
      <c r="I24" s="117" t="e">
        <f>SUM(H24/H27)</f>
        <v>#DIV/0!</v>
      </c>
      <c r="J24" s="3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 t="s">
        <v>134</v>
      </c>
      <c r="B25" s="4"/>
      <c r="C25" s="2"/>
      <c r="D25" s="2"/>
      <c r="E25" s="5">
        <f t="shared" si="0"/>
        <v>0</v>
      </c>
      <c r="F25" s="1"/>
      <c r="G25" s="2" t="s">
        <v>114</v>
      </c>
      <c r="H25" s="76"/>
      <c r="I25" s="129" t="e">
        <f>SUM(H25/H27)</f>
        <v>#DIV/0!</v>
      </c>
      <c r="J25" s="3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.5" thickBot="1">
      <c r="A26" s="1" t="s">
        <v>6</v>
      </c>
      <c r="B26" s="4"/>
      <c r="C26" s="2"/>
      <c r="D26" s="2"/>
      <c r="E26" s="5">
        <f t="shared" si="0"/>
        <v>0</v>
      </c>
      <c r="F26" s="1"/>
      <c r="G26" s="8" t="s">
        <v>117</v>
      </c>
      <c r="H26" s="77"/>
      <c r="I26" s="130" t="e">
        <f>SUM(H26/H27)</f>
        <v>#DIV/0!</v>
      </c>
      <c r="J26" s="33" t="s">
        <v>126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38</v>
      </c>
      <c r="B27" s="12"/>
      <c r="C27" s="13"/>
      <c r="D27" s="13"/>
      <c r="E27" s="5">
        <f t="shared" si="0"/>
        <v>0</v>
      </c>
      <c r="F27" s="1"/>
      <c r="G27" s="1" t="s">
        <v>115</v>
      </c>
      <c r="H27" s="100">
        <f>SUM(H18:H26)</f>
        <v>0</v>
      </c>
      <c r="I27" s="128" t="e">
        <f>SUM(I18:I26)</f>
        <v>#DIV/0!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3.5" thickBot="1">
      <c r="A28" s="1" t="s">
        <v>76</v>
      </c>
      <c r="B28" s="7"/>
      <c r="C28" s="8"/>
      <c r="D28" s="8"/>
      <c r="E28" s="15">
        <f t="shared" si="0"/>
        <v>0</v>
      </c>
      <c r="F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0" ht="13.5" thickBot="1">
      <c r="A29" s="1"/>
      <c r="B29" s="21"/>
      <c r="C29" s="21"/>
      <c r="D29" s="21"/>
      <c r="E29" s="22"/>
      <c r="G29" s="1"/>
      <c r="H29" s="1"/>
      <c r="I29" s="1"/>
      <c r="J29" s="1"/>
    </row>
    <row r="30" spans="1:7" ht="12.75">
      <c r="A30" s="116" t="s">
        <v>13</v>
      </c>
      <c r="B30" s="132">
        <v>41277</v>
      </c>
      <c r="C30" s="133">
        <v>41308</v>
      </c>
      <c r="D30" s="133">
        <v>41336</v>
      </c>
      <c r="E30" s="123" t="s">
        <v>1</v>
      </c>
      <c r="G30" s="1" t="s">
        <v>123</v>
      </c>
    </row>
    <row r="31" spans="1:10" ht="12.75">
      <c r="A31" s="1" t="s">
        <v>91</v>
      </c>
      <c r="B31" s="4"/>
      <c r="C31" s="2"/>
      <c r="D31" s="2"/>
      <c r="E31" s="5">
        <f aca="true" t="shared" si="1" ref="E31:E40">SUM(B31:D31)</f>
        <v>0</v>
      </c>
      <c r="G31" s="2" t="s">
        <v>138</v>
      </c>
      <c r="H31" s="76"/>
      <c r="I31" s="117" t="e">
        <f>SUM(H31/H40)</f>
        <v>#DIV/0!</v>
      </c>
      <c r="J31" s="16"/>
    </row>
    <row r="32" spans="1:12" ht="12.75">
      <c r="A32" s="1" t="s">
        <v>22</v>
      </c>
      <c r="B32" s="12"/>
      <c r="C32" s="13"/>
      <c r="D32" s="13"/>
      <c r="E32" s="5">
        <f t="shared" si="1"/>
        <v>0</v>
      </c>
      <c r="G32" s="2" t="s">
        <v>109</v>
      </c>
      <c r="H32" s="76"/>
      <c r="I32" s="117" t="e">
        <f>SUM(H32/H40)</f>
        <v>#DIV/0!</v>
      </c>
      <c r="J32" s="34"/>
      <c r="L32" s="34"/>
    </row>
    <row r="33" spans="1:12" ht="12.75">
      <c r="A33" s="1" t="s">
        <v>85</v>
      </c>
      <c r="B33" s="4"/>
      <c r="C33" s="2"/>
      <c r="D33" s="2"/>
      <c r="E33" s="5"/>
      <c r="G33" s="2" t="s">
        <v>110</v>
      </c>
      <c r="H33" s="76"/>
      <c r="I33" s="117" t="e">
        <f>SUM(H33/H40)</f>
        <v>#DIV/0!</v>
      </c>
      <c r="J33" s="16"/>
      <c r="K33" s="29"/>
      <c r="L33" s="34"/>
    </row>
    <row r="34" spans="1:9" ht="12.75">
      <c r="A34" s="1" t="s">
        <v>84</v>
      </c>
      <c r="B34" s="87"/>
      <c r="C34" s="13"/>
      <c r="D34" s="88"/>
      <c r="E34" s="5">
        <f>H40</f>
        <v>0</v>
      </c>
      <c r="G34" s="2" t="s">
        <v>135</v>
      </c>
      <c r="H34" s="76"/>
      <c r="I34" s="117" t="e">
        <f>SUM(H34/H40)</f>
        <v>#DIV/0!</v>
      </c>
    </row>
    <row r="35" spans="1:9" ht="12.75">
      <c r="A35" s="1" t="s">
        <v>87</v>
      </c>
      <c r="B35" s="4"/>
      <c r="C35" s="2"/>
      <c r="D35" s="2"/>
      <c r="E35" s="5">
        <f t="shared" si="1"/>
        <v>0</v>
      </c>
      <c r="G35" s="2" t="s">
        <v>113</v>
      </c>
      <c r="H35" s="76"/>
      <c r="I35" s="117" t="e">
        <f>SUM(H35/H40)</f>
        <v>#DIV/0!</v>
      </c>
    </row>
    <row r="36" spans="1:9" ht="12.75">
      <c r="A36" s="1" t="s">
        <v>3</v>
      </c>
      <c r="B36" s="4"/>
      <c r="C36" s="2"/>
      <c r="D36" s="2"/>
      <c r="E36" s="5">
        <f t="shared" si="1"/>
        <v>0</v>
      </c>
      <c r="G36" s="2" t="s">
        <v>163</v>
      </c>
      <c r="H36" s="76"/>
      <c r="I36" s="117" t="e">
        <f>SUM(H36/H40)</f>
        <v>#DIV/0!</v>
      </c>
    </row>
    <row r="37" spans="1:9" ht="12.75">
      <c r="A37" s="1" t="s">
        <v>4</v>
      </c>
      <c r="B37" s="4"/>
      <c r="C37" s="2"/>
      <c r="D37" s="2"/>
      <c r="E37" s="5">
        <f t="shared" si="1"/>
        <v>0</v>
      </c>
      <c r="G37" s="2" t="s">
        <v>164</v>
      </c>
      <c r="H37" s="76"/>
      <c r="I37" s="117" t="e">
        <f>SUM(H37/H40)</f>
        <v>#DIV/0!</v>
      </c>
    </row>
    <row r="38" spans="1:9" ht="12.75">
      <c r="A38" s="1" t="s">
        <v>134</v>
      </c>
      <c r="B38" s="4"/>
      <c r="C38" s="2"/>
      <c r="D38" s="2"/>
      <c r="E38" s="5">
        <f t="shared" si="1"/>
        <v>0</v>
      </c>
      <c r="G38" s="2" t="s">
        <v>114</v>
      </c>
      <c r="H38" s="76"/>
      <c r="I38" s="129" t="e">
        <f>SUM(H38/H40)</f>
        <v>#DIV/0!</v>
      </c>
    </row>
    <row r="39" spans="1:10" ht="13.5" thickBot="1">
      <c r="A39" s="1" t="s">
        <v>6</v>
      </c>
      <c r="B39" s="4"/>
      <c r="C39" s="2"/>
      <c r="D39" s="2"/>
      <c r="E39" s="5">
        <f t="shared" si="1"/>
        <v>0</v>
      </c>
      <c r="G39" s="8" t="s">
        <v>117</v>
      </c>
      <c r="H39" s="77"/>
      <c r="I39" s="130" t="e">
        <f>SUM(H39/H40)</f>
        <v>#DIV/0!</v>
      </c>
      <c r="J39" t="s">
        <v>126</v>
      </c>
    </row>
    <row r="40" spans="1:9" ht="12.75">
      <c r="A40" s="1" t="s">
        <v>38</v>
      </c>
      <c r="B40" s="12"/>
      <c r="C40" s="13"/>
      <c r="D40" s="13"/>
      <c r="E40" s="5">
        <f t="shared" si="1"/>
        <v>0</v>
      </c>
      <c r="G40" s="1" t="s">
        <v>115</v>
      </c>
      <c r="H40" s="100">
        <f>SUM(H31:H39)</f>
        <v>0</v>
      </c>
      <c r="I40" s="128" t="e">
        <f>SUM(I31:I39)</f>
        <v>#DIV/0!</v>
      </c>
    </row>
    <row r="41" spans="1:5" ht="12.75">
      <c r="A41" s="1" t="s">
        <v>76</v>
      </c>
      <c r="B41" s="12"/>
      <c r="C41" s="13"/>
      <c r="D41" s="13"/>
      <c r="E41" s="5">
        <f>SUM(B41:D41)</f>
        <v>0</v>
      </c>
    </row>
    <row r="42" spans="1:5" ht="13.5" thickBot="1">
      <c r="A42" s="1"/>
      <c r="B42" s="21"/>
      <c r="C42" s="21"/>
      <c r="D42" s="21"/>
      <c r="E42" s="22"/>
    </row>
    <row r="43" spans="1:7" ht="12.75">
      <c r="A43" s="116" t="s">
        <v>15</v>
      </c>
      <c r="B43" s="132">
        <v>41368</v>
      </c>
      <c r="C43" s="133">
        <v>41397</v>
      </c>
      <c r="D43" s="133">
        <v>41428</v>
      </c>
      <c r="E43" s="123" t="s">
        <v>1</v>
      </c>
      <c r="G43" s="1" t="s">
        <v>124</v>
      </c>
    </row>
    <row r="44" spans="1:9" ht="12.75">
      <c r="A44" s="1" t="s">
        <v>91</v>
      </c>
      <c r="B44" s="4"/>
      <c r="C44" s="2"/>
      <c r="D44" s="2"/>
      <c r="E44" s="5">
        <f>SUM(B44:D44)</f>
        <v>0</v>
      </c>
      <c r="G44" s="2" t="s">
        <v>138</v>
      </c>
      <c r="H44" s="76"/>
      <c r="I44" s="117" t="e">
        <f>SUM(H44/H53)</f>
        <v>#DIV/0!</v>
      </c>
    </row>
    <row r="45" spans="1:9" ht="12.75">
      <c r="A45" s="1" t="s">
        <v>22</v>
      </c>
      <c r="B45" s="12"/>
      <c r="C45" s="13"/>
      <c r="D45" s="13"/>
      <c r="E45" s="5">
        <f>SUM(B45:D45)</f>
        <v>0</v>
      </c>
      <c r="G45" s="2" t="s">
        <v>109</v>
      </c>
      <c r="H45" s="76"/>
      <c r="I45" s="117" t="e">
        <f>SUM(H45/H53)</f>
        <v>#DIV/0!</v>
      </c>
    </row>
    <row r="46" spans="1:9" ht="12.75">
      <c r="A46" s="1" t="s">
        <v>85</v>
      </c>
      <c r="B46" s="4"/>
      <c r="C46" s="2"/>
      <c r="D46" s="2"/>
      <c r="E46" s="5"/>
      <c r="G46" s="2" t="s">
        <v>110</v>
      </c>
      <c r="H46" s="76"/>
      <c r="I46" s="117" t="e">
        <f>SUM(H46/H53)</f>
        <v>#DIV/0!</v>
      </c>
    </row>
    <row r="47" spans="1:10" ht="12.75">
      <c r="A47" s="1" t="s">
        <v>84</v>
      </c>
      <c r="B47" s="4"/>
      <c r="C47" s="2"/>
      <c r="D47" s="2"/>
      <c r="E47" s="5">
        <f>H53</f>
        <v>0</v>
      </c>
      <c r="G47" s="2" t="s">
        <v>136</v>
      </c>
      <c r="H47" s="76"/>
      <c r="I47" s="117" t="e">
        <f>SUM(H47/H53)</f>
        <v>#DIV/0!</v>
      </c>
      <c r="J47" s="16"/>
    </row>
    <row r="48" spans="1:9" ht="12.75">
      <c r="A48" s="1" t="s">
        <v>87</v>
      </c>
      <c r="B48" s="4"/>
      <c r="C48" s="2"/>
      <c r="D48" s="2"/>
      <c r="E48" s="5">
        <f>SUM(B48:D48)</f>
        <v>0</v>
      </c>
      <c r="G48" s="2" t="s">
        <v>113</v>
      </c>
      <c r="H48" s="76"/>
      <c r="I48" s="117" t="e">
        <f>SUM(H48/H53)</f>
        <v>#DIV/0!</v>
      </c>
    </row>
    <row r="49" spans="1:9" ht="12.75">
      <c r="A49" s="1" t="s">
        <v>3</v>
      </c>
      <c r="B49" s="4"/>
      <c r="C49" s="2"/>
      <c r="D49" s="2"/>
      <c r="E49" s="5">
        <f aca="true" t="shared" si="2" ref="E49:E54">SUM(B49:D49)</f>
        <v>0</v>
      </c>
      <c r="G49" s="2" t="s">
        <v>163</v>
      </c>
      <c r="H49" s="76"/>
      <c r="I49" s="117" t="e">
        <f>SUM(H49/H53)</f>
        <v>#DIV/0!</v>
      </c>
    </row>
    <row r="50" spans="1:9" ht="12.75">
      <c r="A50" s="1" t="s">
        <v>4</v>
      </c>
      <c r="B50" s="4"/>
      <c r="C50" s="2"/>
      <c r="D50" s="2"/>
      <c r="E50" s="5">
        <f t="shared" si="2"/>
        <v>0</v>
      </c>
      <c r="G50" s="2" t="s">
        <v>164</v>
      </c>
      <c r="H50" s="76"/>
      <c r="I50" s="117" t="e">
        <f>SUM(H50/H53)</f>
        <v>#DIV/0!</v>
      </c>
    </row>
    <row r="51" spans="1:9" ht="12.75">
      <c r="A51" s="1" t="s">
        <v>134</v>
      </c>
      <c r="B51" s="4"/>
      <c r="C51" s="2"/>
      <c r="D51" s="2"/>
      <c r="E51" s="5">
        <f t="shared" si="2"/>
        <v>0</v>
      </c>
      <c r="G51" s="2" t="s">
        <v>114</v>
      </c>
      <c r="H51" s="76"/>
      <c r="I51" s="129" t="e">
        <f>SUM(H51/H53)</f>
        <v>#DIV/0!</v>
      </c>
    </row>
    <row r="52" spans="1:10" ht="13.5" thickBot="1">
      <c r="A52" s="1" t="s">
        <v>6</v>
      </c>
      <c r="B52" s="4"/>
      <c r="C52" s="2"/>
      <c r="D52" s="2"/>
      <c r="E52" s="5">
        <f t="shared" si="2"/>
        <v>0</v>
      </c>
      <c r="G52" s="8" t="s">
        <v>117</v>
      </c>
      <c r="H52" s="77"/>
      <c r="I52" s="130" t="e">
        <f>SUM(H52/H53)</f>
        <v>#DIV/0!</v>
      </c>
      <c r="J52" t="s">
        <v>126</v>
      </c>
    </row>
    <row r="53" spans="1:9" ht="12.75">
      <c r="A53" s="1" t="s">
        <v>38</v>
      </c>
      <c r="B53" s="12"/>
      <c r="C53" s="13"/>
      <c r="D53" s="13"/>
      <c r="E53" s="5">
        <f t="shared" si="2"/>
        <v>0</v>
      </c>
      <c r="G53" s="1" t="s">
        <v>115</v>
      </c>
      <c r="H53" s="100">
        <f>SUM(H44:H52)</f>
        <v>0</v>
      </c>
      <c r="I53" s="128" t="e">
        <f>SUM(I44:I52)</f>
        <v>#DIV/0!</v>
      </c>
    </row>
    <row r="54" spans="1:5" ht="13.5" thickBot="1">
      <c r="A54" s="1" t="s">
        <v>76</v>
      </c>
      <c r="B54" s="85"/>
      <c r="C54" s="86"/>
      <c r="D54" s="86"/>
      <c r="E54" s="15">
        <f t="shared" si="2"/>
        <v>0</v>
      </c>
    </row>
    <row r="55" spans="1:5" ht="13.5" thickBot="1">
      <c r="A55" s="1"/>
      <c r="B55" s="21"/>
      <c r="C55" s="21"/>
      <c r="D55" s="21"/>
      <c r="E55" s="23"/>
    </row>
    <row r="56" spans="1:5" ht="25.5">
      <c r="A56" s="116" t="s">
        <v>191</v>
      </c>
      <c r="B56" s="124" t="s">
        <v>19</v>
      </c>
      <c r="D56" s="74"/>
      <c r="E56" s="73"/>
    </row>
    <row r="57" spans="1:5" ht="12.75">
      <c r="A57" s="1" t="s">
        <v>90</v>
      </c>
      <c r="B57" s="19">
        <f>SUM(E5+E18+E31+E44)</f>
        <v>0</v>
      </c>
      <c r="D57" s="131"/>
      <c r="E57" s="28"/>
    </row>
    <row r="58" spans="1:5" ht="12.75">
      <c r="A58" s="1" t="s">
        <v>22</v>
      </c>
      <c r="B58" s="19">
        <f>SUM(E45+E32+E19+E6)</f>
        <v>9</v>
      </c>
      <c r="D58" s="131"/>
      <c r="E58" s="28"/>
    </row>
    <row r="59" spans="1:5" ht="12.75">
      <c r="A59" s="1" t="s">
        <v>85</v>
      </c>
      <c r="B59" s="19">
        <f>SUM(E7+E20+E33+E46)</f>
        <v>0</v>
      </c>
      <c r="D59" s="131"/>
      <c r="E59" s="28"/>
    </row>
    <row r="60" spans="1:7" ht="12.75">
      <c r="A60" s="17" t="s">
        <v>84</v>
      </c>
      <c r="B60" s="90">
        <f>SUM(E8+E21+E34+E47)</f>
        <v>2567155</v>
      </c>
      <c r="D60" s="131"/>
      <c r="E60" s="28"/>
      <c r="G60" s="34"/>
    </row>
    <row r="61" spans="1:7" ht="12.75">
      <c r="A61" s="1" t="s">
        <v>87</v>
      </c>
      <c r="B61" s="19">
        <f>SUM(E9+E22+E35+E48)</f>
        <v>86552</v>
      </c>
      <c r="D61" s="131"/>
      <c r="E61" s="21"/>
      <c r="G61" s="34"/>
    </row>
    <row r="62" spans="1:7" ht="12.75">
      <c r="A62" s="1" t="s">
        <v>3</v>
      </c>
      <c r="B62" s="19">
        <f>SUM(E49+E36+E23+E10)</f>
        <v>142898</v>
      </c>
      <c r="D62" s="131"/>
      <c r="G62" s="34"/>
    </row>
    <row r="63" spans="1:7" ht="12.75">
      <c r="A63" s="1" t="s">
        <v>4</v>
      </c>
      <c r="B63" s="19">
        <f>SUM(E50+E37+E24+E11)</f>
        <v>341</v>
      </c>
      <c r="D63" s="131"/>
      <c r="G63" s="34"/>
    </row>
    <row r="64" spans="1:7" ht="12.75">
      <c r="A64" s="1" t="s">
        <v>77</v>
      </c>
      <c r="B64" s="19">
        <f>SUM(E51+E38+E25+E12)</f>
        <v>0</v>
      </c>
      <c r="D64" s="131"/>
      <c r="G64" s="34"/>
    </row>
    <row r="65" spans="1:7" ht="12.75">
      <c r="A65" s="1" t="s">
        <v>6</v>
      </c>
      <c r="B65" s="19">
        <f>SUM(E52+E39+E26+E13)</f>
        <v>17</v>
      </c>
      <c r="D65" s="131"/>
      <c r="G65" s="34"/>
    </row>
    <row r="66" spans="1:7" ht="12.75">
      <c r="A66" s="1" t="s">
        <v>38</v>
      </c>
      <c r="B66" s="19">
        <f>SUM(E53+E41+E27+E14)</f>
        <v>0</v>
      </c>
      <c r="D66" s="131"/>
      <c r="G66" s="34"/>
    </row>
    <row r="67" spans="1:7" ht="13.5" thickBot="1">
      <c r="A67" s="1" t="s">
        <v>76</v>
      </c>
      <c r="B67" s="83">
        <f>SUM(E54+E41+E28+E15)</f>
        <v>0</v>
      </c>
      <c r="D67" s="131"/>
      <c r="G67" s="34"/>
    </row>
    <row r="68" ht="12.75">
      <c r="G68" s="34"/>
    </row>
    <row r="69" ht="12.75">
      <c r="G69" s="34"/>
    </row>
    <row r="70" ht="12.75">
      <c r="B70" s="125" t="s">
        <v>157</v>
      </c>
    </row>
    <row r="71" spans="1:5" ht="38.25">
      <c r="A71" s="1" t="s">
        <v>176</v>
      </c>
      <c r="B71" s="118" t="s">
        <v>142</v>
      </c>
      <c r="C71" s="118" t="s">
        <v>90</v>
      </c>
      <c r="D71" s="118" t="s">
        <v>155</v>
      </c>
      <c r="E71" s="118" t="s">
        <v>151</v>
      </c>
    </row>
    <row r="72" spans="1:5" ht="12.75">
      <c r="A72" t="s">
        <v>167</v>
      </c>
      <c r="B72" s="119">
        <v>2003</v>
      </c>
      <c r="C72" s="76">
        <v>1536</v>
      </c>
      <c r="D72" s="76">
        <v>0</v>
      </c>
      <c r="E72" s="76">
        <v>22733</v>
      </c>
    </row>
    <row r="73" spans="1:5" ht="12.75">
      <c r="A73" t="s">
        <v>168</v>
      </c>
      <c r="B73" s="119">
        <v>2004</v>
      </c>
      <c r="C73" s="76">
        <v>1999</v>
      </c>
      <c r="D73" s="76">
        <v>0</v>
      </c>
      <c r="E73" s="76">
        <v>30254</v>
      </c>
    </row>
    <row r="74" spans="1:5" ht="12.75">
      <c r="A74" t="s">
        <v>136</v>
      </c>
      <c r="B74" s="119">
        <v>2005</v>
      </c>
      <c r="C74" s="76">
        <v>1743</v>
      </c>
      <c r="D74" s="76">
        <v>36692</v>
      </c>
      <c r="E74" s="76">
        <v>35161</v>
      </c>
    </row>
    <row r="75" spans="1:5" ht="12.75">
      <c r="A75" t="s">
        <v>169</v>
      </c>
      <c r="B75" s="119">
        <v>2006</v>
      </c>
      <c r="C75" s="76">
        <v>2421</v>
      </c>
      <c r="D75" s="76">
        <v>58369</v>
      </c>
      <c r="E75" s="76">
        <v>39179</v>
      </c>
    </row>
    <row r="76" spans="1:5" ht="12.75">
      <c r="A76" t="s">
        <v>170</v>
      </c>
      <c r="B76" s="119">
        <v>2007</v>
      </c>
      <c r="C76" s="76">
        <v>3399</v>
      </c>
      <c r="D76" s="76">
        <v>140400</v>
      </c>
      <c r="E76" s="76">
        <v>41984</v>
      </c>
    </row>
    <row r="77" spans="1:5" ht="12.75">
      <c r="A77" t="s">
        <v>171</v>
      </c>
      <c r="B77" s="119">
        <v>2008</v>
      </c>
      <c r="C77" s="76">
        <v>3101</v>
      </c>
      <c r="D77" s="76">
        <v>410784</v>
      </c>
      <c r="E77" s="76">
        <v>44649</v>
      </c>
    </row>
    <row r="78" spans="1:5" ht="12.75">
      <c r="A78" t="s">
        <v>172</v>
      </c>
      <c r="B78" s="119">
        <v>2009</v>
      </c>
      <c r="C78" s="76">
        <v>3149</v>
      </c>
      <c r="D78" s="76">
        <v>681169</v>
      </c>
      <c r="E78" s="76">
        <v>46512</v>
      </c>
    </row>
    <row r="79" spans="1:5" ht="12.75">
      <c r="A79" t="s">
        <v>173</v>
      </c>
      <c r="B79" s="119">
        <v>2010</v>
      </c>
      <c r="C79" s="76">
        <v>2295</v>
      </c>
      <c r="D79" s="76">
        <v>1691620</v>
      </c>
      <c r="E79" s="76">
        <v>48847</v>
      </c>
    </row>
    <row r="80" spans="1:5" ht="12.75">
      <c r="A80" t="s">
        <v>174</v>
      </c>
      <c r="B80" s="127">
        <v>2011</v>
      </c>
      <c r="C80" s="76">
        <v>1889</v>
      </c>
      <c r="D80" s="76">
        <v>4297763</v>
      </c>
      <c r="E80" s="76">
        <v>49642</v>
      </c>
    </row>
    <row r="81" ht="12.75">
      <c r="A81" t="s">
        <v>175</v>
      </c>
    </row>
    <row r="82" spans="1:2" ht="12.75">
      <c r="A82" t="s">
        <v>163</v>
      </c>
      <c r="B82" s="1" t="s">
        <v>166</v>
      </c>
    </row>
    <row r="83" spans="1:4" ht="12.75">
      <c r="A83" t="s">
        <v>177</v>
      </c>
      <c r="B83" s="2" t="s">
        <v>143</v>
      </c>
      <c r="C83" s="120">
        <v>0.052770448548812667</v>
      </c>
      <c r="D83" s="117"/>
    </row>
    <row r="84" spans="1:4" ht="12.75">
      <c r="A84" t="s">
        <v>178</v>
      </c>
      <c r="B84" s="2" t="s">
        <v>144</v>
      </c>
      <c r="C84" s="120">
        <v>0.13192612137203166</v>
      </c>
      <c r="D84" s="117"/>
    </row>
    <row r="85" spans="1:4" ht="12.75">
      <c r="A85" t="s">
        <v>179</v>
      </c>
      <c r="B85" s="2" t="s">
        <v>145</v>
      </c>
      <c r="C85" s="120">
        <v>0.026385224274406333</v>
      </c>
      <c r="D85" s="117"/>
    </row>
    <row r="86" spans="1:4" ht="12.75">
      <c r="A86" t="s">
        <v>180</v>
      </c>
      <c r="B86" s="2" t="s">
        <v>146</v>
      </c>
      <c r="C86" s="120">
        <v>0.026385224274406333</v>
      </c>
      <c r="D86" s="117"/>
    </row>
    <row r="87" spans="1:4" ht="12.75">
      <c r="A87" t="s">
        <v>181</v>
      </c>
      <c r="B87" s="2" t="s">
        <v>148</v>
      </c>
      <c r="C87" s="120">
        <v>0.1266490765171504</v>
      </c>
      <c r="D87" s="117"/>
    </row>
    <row r="88" spans="1:4" ht="12.75">
      <c r="A88" t="s">
        <v>182</v>
      </c>
      <c r="B88" s="2" t="s">
        <v>147</v>
      </c>
      <c r="C88" s="120">
        <v>0.11609498680738786</v>
      </c>
      <c r="D88" s="117"/>
    </row>
    <row r="89" spans="1:4" ht="12.75">
      <c r="A89" t="s">
        <v>184</v>
      </c>
      <c r="B89" s="2" t="s">
        <v>149</v>
      </c>
      <c r="C89" s="120">
        <v>0.2612137203166227</v>
      </c>
      <c r="D89" s="117"/>
    </row>
    <row r="90" spans="1:4" ht="12.75">
      <c r="A90" t="s">
        <v>183</v>
      </c>
      <c r="B90" s="2" t="s">
        <v>150</v>
      </c>
      <c r="C90" s="120">
        <v>0.25857519788918204</v>
      </c>
      <c r="D90" s="117"/>
    </row>
    <row r="91" ht="12.75">
      <c r="A91" t="s">
        <v>185</v>
      </c>
    </row>
    <row r="92" spans="1:3" ht="12.75">
      <c r="A92" t="s">
        <v>186</v>
      </c>
      <c r="B92" s="1" t="s">
        <v>162</v>
      </c>
      <c r="C92" s="100"/>
    </row>
    <row r="93" spans="1:3" ht="12.75">
      <c r="A93" t="s">
        <v>187</v>
      </c>
      <c r="B93" s="2" t="s">
        <v>153</v>
      </c>
      <c r="C93" s="76">
        <v>24398</v>
      </c>
    </row>
    <row r="94" spans="1:3" ht="12.75">
      <c r="A94" t="s">
        <v>188</v>
      </c>
      <c r="B94" s="2" t="s">
        <v>154</v>
      </c>
      <c r="C94" s="76">
        <v>4297763</v>
      </c>
    </row>
    <row r="95" ht="12.75">
      <c r="A95" t="s">
        <v>189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1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77.28125" style="0" bestFit="1" customWidth="1"/>
  </cols>
  <sheetData>
    <row r="2" ht="13.5" thickBot="1"/>
    <row r="3" spans="1:12" ht="27">
      <c r="A3" s="35" t="s">
        <v>36</v>
      </c>
      <c r="B3" s="36" t="s">
        <v>28</v>
      </c>
      <c r="C3" s="36" t="s">
        <v>29</v>
      </c>
      <c r="D3" s="36" t="s">
        <v>30</v>
      </c>
      <c r="E3" s="72" t="s">
        <v>83</v>
      </c>
      <c r="F3" s="38" t="s">
        <v>89</v>
      </c>
      <c r="G3" s="38" t="s">
        <v>99</v>
      </c>
      <c r="H3" s="38" t="s">
        <v>100</v>
      </c>
      <c r="I3" s="38" t="s">
        <v>101</v>
      </c>
      <c r="J3" s="38" t="s">
        <v>133</v>
      </c>
      <c r="K3" s="38" t="s">
        <v>132</v>
      </c>
      <c r="L3" s="71"/>
    </row>
    <row r="4" spans="1:12" ht="13.5">
      <c r="A4" s="39" t="s">
        <v>31</v>
      </c>
      <c r="B4" s="46" t="s">
        <v>32</v>
      </c>
      <c r="C4" s="30">
        <v>0.85</v>
      </c>
      <c r="D4" s="30">
        <v>0.9</v>
      </c>
      <c r="E4" s="30">
        <v>1</v>
      </c>
      <c r="F4" s="30">
        <v>0.95</v>
      </c>
      <c r="G4" s="30">
        <v>0.95</v>
      </c>
      <c r="H4" s="30">
        <v>0.95</v>
      </c>
      <c r="I4" s="30">
        <v>0.89</v>
      </c>
      <c r="J4" s="30"/>
      <c r="K4" s="40">
        <v>0.95</v>
      </c>
      <c r="L4" s="30"/>
    </row>
    <row r="5" spans="1:12" ht="13.5">
      <c r="A5" s="39" t="s">
        <v>33</v>
      </c>
      <c r="B5" s="46" t="s">
        <v>32</v>
      </c>
      <c r="C5" s="30">
        <v>0.85</v>
      </c>
      <c r="D5" s="30">
        <v>0.9</v>
      </c>
      <c r="E5" s="30">
        <v>1</v>
      </c>
      <c r="F5" s="30">
        <v>0.95</v>
      </c>
      <c r="G5" s="30">
        <v>0.95</v>
      </c>
      <c r="H5" s="30">
        <v>0.95</v>
      </c>
      <c r="I5" s="30">
        <v>0.95</v>
      </c>
      <c r="J5" s="30"/>
      <c r="K5" s="40">
        <v>0.95</v>
      </c>
      <c r="L5" s="30"/>
    </row>
    <row r="6" spans="1:12" ht="13.5">
      <c r="A6" s="39" t="s">
        <v>88</v>
      </c>
      <c r="B6" s="47" t="s">
        <v>32</v>
      </c>
      <c r="C6" s="31">
        <v>250</v>
      </c>
      <c r="D6" s="31">
        <v>3374</v>
      </c>
      <c r="E6" s="31">
        <f>SUM(A6:D6)</f>
        <v>3624</v>
      </c>
      <c r="F6" s="31">
        <v>53530</v>
      </c>
      <c r="G6" s="31" t="s">
        <v>32</v>
      </c>
      <c r="H6" s="31" t="s">
        <v>32</v>
      </c>
      <c r="I6" s="31">
        <v>117107</v>
      </c>
      <c r="J6" s="31"/>
      <c r="K6" s="41">
        <v>10000</v>
      </c>
      <c r="L6" s="31"/>
    </row>
    <row r="7" spans="1:12" ht="13.5">
      <c r="A7" s="39" t="s">
        <v>34</v>
      </c>
      <c r="B7" s="47" t="s">
        <v>32</v>
      </c>
      <c r="C7" s="31">
        <v>1725</v>
      </c>
      <c r="D7" s="31">
        <v>1954</v>
      </c>
      <c r="E7" s="31">
        <f>SUM(A7:D7)</f>
        <v>3679</v>
      </c>
      <c r="F7" s="31">
        <v>2421</v>
      </c>
      <c r="G7" s="31">
        <v>3399</v>
      </c>
      <c r="H7" s="31" t="s">
        <v>32</v>
      </c>
      <c r="I7" s="31">
        <v>3248</v>
      </c>
      <c r="J7" s="31"/>
      <c r="K7" s="41">
        <v>4000</v>
      </c>
      <c r="L7" s="31"/>
    </row>
    <row r="8" spans="1:12" ht="14.25" thickBot="1">
      <c r="A8" s="42" t="s">
        <v>35</v>
      </c>
      <c r="B8" s="48" t="s">
        <v>32</v>
      </c>
      <c r="C8" s="32" t="s">
        <v>32</v>
      </c>
      <c r="D8" s="32">
        <v>0.95</v>
      </c>
      <c r="E8" s="32">
        <v>0.75</v>
      </c>
      <c r="F8" s="32">
        <v>0.9</v>
      </c>
      <c r="G8" s="32">
        <v>0.9</v>
      </c>
      <c r="H8" s="32">
        <v>0.9</v>
      </c>
      <c r="I8" s="32">
        <v>0.9</v>
      </c>
      <c r="J8" s="32" t="s">
        <v>139</v>
      </c>
      <c r="K8" s="43">
        <v>0.95</v>
      </c>
      <c r="L8" s="30"/>
    </row>
    <row r="9" ht="13.5" thickBot="1">
      <c r="A9" s="24"/>
    </row>
    <row r="10" spans="1:7" ht="27">
      <c r="A10" s="35" t="s">
        <v>36</v>
      </c>
      <c r="B10" s="36" t="s">
        <v>103</v>
      </c>
      <c r="C10" s="37" t="s">
        <v>104</v>
      </c>
      <c r="D10" s="37" t="s">
        <v>105</v>
      </c>
      <c r="E10" s="37" t="s">
        <v>106</v>
      </c>
      <c r="F10" s="72" t="s">
        <v>107</v>
      </c>
      <c r="G10" s="38" t="s">
        <v>102</v>
      </c>
    </row>
    <row r="11" spans="1:7" ht="12.75">
      <c r="A11" s="39" t="s">
        <v>31</v>
      </c>
      <c r="B11" s="30">
        <v>0.85</v>
      </c>
      <c r="C11" s="30">
        <v>0.9</v>
      </c>
      <c r="D11" s="30">
        <v>0.9</v>
      </c>
      <c r="E11" s="30">
        <v>0.9</v>
      </c>
      <c r="F11" s="30">
        <f>AVERAGE(B11:E11)</f>
        <v>0.8875</v>
      </c>
      <c r="G11" s="40">
        <v>0.95</v>
      </c>
    </row>
    <row r="12" spans="1:7" ht="13.5">
      <c r="A12" s="39" t="s">
        <v>33</v>
      </c>
      <c r="B12" s="30">
        <v>0.95</v>
      </c>
      <c r="C12" s="30">
        <v>0.95</v>
      </c>
      <c r="D12" s="30">
        <v>0.95</v>
      </c>
      <c r="E12" s="30">
        <v>0.95</v>
      </c>
      <c r="F12" s="30">
        <f>AVERAGE(B12:E12)</f>
        <v>0.95</v>
      </c>
      <c r="G12" s="40">
        <v>0.95</v>
      </c>
    </row>
    <row r="13" spans="1:7" ht="13.5">
      <c r="A13" s="39" t="s">
        <v>88</v>
      </c>
      <c r="B13" s="31">
        <v>27381</v>
      </c>
      <c r="C13" s="31">
        <v>25444</v>
      </c>
      <c r="D13" s="31">
        <v>37193</v>
      </c>
      <c r="E13" s="31">
        <v>27089</v>
      </c>
      <c r="F13" s="31">
        <f>SUM(B13:E13)</f>
        <v>117107</v>
      </c>
      <c r="G13" s="41">
        <v>10000</v>
      </c>
    </row>
    <row r="14" spans="1:7" ht="13.5">
      <c r="A14" s="39" t="s">
        <v>34</v>
      </c>
      <c r="B14" s="31">
        <v>1124</v>
      </c>
      <c r="C14" s="31">
        <v>844</v>
      </c>
      <c r="D14" s="31">
        <v>731</v>
      </c>
      <c r="E14" s="31">
        <v>549</v>
      </c>
      <c r="F14" s="31">
        <f>SUM(B14:E14)</f>
        <v>3248</v>
      </c>
      <c r="G14" s="41">
        <v>4000</v>
      </c>
    </row>
    <row r="15" spans="1:7" ht="14.25" thickBot="1">
      <c r="A15" s="42" t="s">
        <v>35</v>
      </c>
      <c r="B15" s="32">
        <v>0.9</v>
      </c>
      <c r="C15" s="32">
        <v>0.9</v>
      </c>
      <c r="D15" s="32">
        <v>0.9</v>
      </c>
      <c r="E15" s="32">
        <v>0.91</v>
      </c>
      <c r="F15" s="32">
        <f>AVERAGE(B15:E15)</f>
        <v>0.9025000000000001</v>
      </c>
      <c r="G15" s="43">
        <v>0.95</v>
      </c>
    </row>
    <row r="16" ht="13.5" thickBot="1"/>
    <row r="17" spans="1:7" ht="27">
      <c r="A17" s="35" t="s">
        <v>36</v>
      </c>
      <c r="B17" s="36" t="s">
        <v>127</v>
      </c>
      <c r="C17" s="37" t="s">
        <v>128</v>
      </c>
      <c r="D17" s="37" t="s">
        <v>129</v>
      </c>
      <c r="E17" s="37" t="s">
        <v>130</v>
      </c>
      <c r="F17" s="72" t="s">
        <v>131</v>
      </c>
      <c r="G17" s="38" t="s">
        <v>132</v>
      </c>
    </row>
    <row r="18" spans="1:7" ht="12.75">
      <c r="A18" s="39" t="s">
        <v>31</v>
      </c>
      <c r="B18" s="30">
        <v>0.95</v>
      </c>
      <c r="C18" s="30">
        <v>0.95</v>
      </c>
      <c r="D18" s="30"/>
      <c r="E18" s="30"/>
      <c r="F18" s="30">
        <f>AVERAGE(B18:E18)</f>
        <v>0.95</v>
      </c>
      <c r="G18" s="40">
        <v>0.95</v>
      </c>
    </row>
    <row r="19" spans="1:7" ht="13.5">
      <c r="A19" s="39" t="s">
        <v>33</v>
      </c>
      <c r="B19" s="30">
        <v>0.95</v>
      </c>
      <c r="C19" s="30">
        <v>0.95</v>
      </c>
      <c r="D19" s="30"/>
      <c r="E19" s="30"/>
      <c r="F19" s="30">
        <f>AVERAGE(B19:E19)</f>
        <v>0.95</v>
      </c>
      <c r="G19" s="40">
        <v>0.95</v>
      </c>
    </row>
    <row r="20" spans="1:7" ht="13.5">
      <c r="A20" s="39" t="s">
        <v>88</v>
      </c>
      <c r="B20" s="31">
        <v>392180</v>
      </c>
      <c r="C20" s="31">
        <v>188445</v>
      </c>
      <c r="D20" s="31"/>
      <c r="E20" s="31"/>
      <c r="F20" s="31">
        <f>SUM(B20:E20)</f>
        <v>580625</v>
      </c>
      <c r="G20" s="41">
        <v>10000</v>
      </c>
    </row>
    <row r="21" spans="1:7" ht="14.25" thickBot="1">
      <c r="A21" s="42" t="s">
        <v>34</v>
      </c>
      <c r="B21" s="114">
        <v>741</v>
      </c>
      <c r="C21" s="114">
        <v>474</v>
      </c>
      <c r="D21" s="114"/>
      <c r="E21" s="114"/>
      <c r="F21" s="114">
        <f>SUM(B21:E21)</f>
        <v>1215</v>
      </c>
      <c r="G21" s="115">
        <v>4000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8.140625" style="0" bestFit="1" customWidth="1"/>
    <col min="4" max="4" width="10.57421875" style="0" customWidth="1"/>
    <col min="5" max="5" width="13.28125" style="0" customWidth="1"/>
    <col min="6" max="6" width="10.140625" style="0" customWidth="1"/>
  </cols>
  <sheetData>
    <row r="1" ht="15.75">
      <c r="A1" s="75" t="s">
        <v>66</v>
      </c>
    </row>
    <row r="2" ht="13.5" thickBot="1">
      <c r="A2" s="1"/>
    </row>
    <row r="3" spans="1:6" ht="39">
      <c r="A3" s="52" t="s">
        <v>39</v>
      </c>
      <c r="B3" s="69" t="s">
        <v>40</v>
      </c>
      <c r="C3" s="69" t="s">
        <v>41</v>
      </c>
      <c r="D3" s="69" t="s">
        <v>42</v>
      </c>
      <c r="E3" s="69" t="s">
        <v>43</v>
      </c>
      <c r="F3" s="70" t="s">
        <v>44</v>
      </c>
    </row>
    <row r="4" spans="1:6" ht="12.75">
      <c r="A4" s="4" t="s">
        <v>63</v>
      </c>
      <c r="B4" s="2">
        <v>5</v>
      </c>
      <c r="C4" s="53">
        <v>496000</v>
      </c>
      <c r="D4" s="54">
        <v>1948</v>
      </c>
      <c r="E4" s="61">
        <v>49000</v>
      </c>
      <c r="F4" s="64">
        <v>52197</v>
      </c>
    </row>
    <row r="5" spans="1:6" ht="12.75">
      <c r="A5" s="4" t="s">
        <v>45</v>
      </c>
      <c r="B5" s="2">
        <v>2</v>
      </c>
      <c r="C5" s="53">
        <v>200000</v>
      </c>
      <c r="D5" s="54">
        <v>1971</v>
      </c>
      <c r="E5" s="61">
        <v>55000</v>
      </c>
      <c r="F5" s="64">
        <v>5500</v>
      </c>
    </row>
    <row r="6" spans="1:6" ht="12.75">
      <c r="A6" s="4" t="s">
        <v>47</v>
      </c>
      <c r="B6" s="2">
        <v>2</v>
      </c>
      <c r="C6" s="53">
        <v>10000</v>
      </c>
      <c r="D6" s="54">
        <v>1981</v>
      </c>
      <c r="E6" s="61">
        <v>15000</v>
      </c>
      <c r="F6" s="64">
        <v>5000</v>
      </c>
    </row>
    <row r="7" spans="1:6" ht="12.75">
      <c r="A7" s="4" t="s">
        <v>48</v>
      </c>
      <c r="B7" s="2">
        <v>4</v>
      </c>
      <c r="C7" s="53">
        <v>170000</v>
      </c>
      <c r="D7" s="54">
        <v>1940</v>
      </c>
      <c r="E7" s="61">
        <v>38000</v>
      </c>
      <c r="F7" s="64">
        <v>3600</v>
      </c>
    </row>
    <row r="8" spans="1:6" ht="12.75">
      <c r="A8" s="4" t="s">
        <v>75</v>
      </c>
      <c r="B8" s="2">
        <v>2</v>
      </c>
      <c r="C8" s="53">
        <v>24000</v>
      </c>
      <c r="D8" s="54">
        <v>1970</v>
      </c>
      <c r="E8" s="61">
        <v>45000</v>
      </c>
      <c r="F8" s="64">
        <v>350</v>
      </c>
    </row>
    <row r="9" spans="1:6" ht="12.75">
      <c r="A9" s="4" t="s">
        <v>50</v>
      </c>
      <c r="B9" s="2">
        <v>1</v>
      </c>
      <c r="C9" s="53">
        <v>5500</v>
      </c>
      <c r="D9" s="54">
        <v>1975</v>
      </c>
      <c r="E9" s="62">
        <v>1100</v>
      </c>
      <c r="F9" s="65">
        <v>25</v>
      </c>
    </row>
    <row r="10" spans="1:6" ht="12.75">
      <c r="A10" s="4" t="s">
        <v>64</v>
      </c>
      <c r="B10" s="2">
        <v>1</v>
      </c>
      <c r="C10" s="53">
        <v>1000</v>
      </c>
      <c r="D10" s="54">
        <v>1991</v>
      </c>
      <c r="E10" s="68" t="s">
        <v>32</v>
      </c>
      <c r="F10" s="65" t="s">
        <v>32</v>
      </c>
    </row>
    <row r="11" spans="1:6" ht="12.75">
      <c r="A11" s="4" t="s">
        <v>51</v>
      </c>
      <c r="B11" s="2">
        <v>0.5</v>
      </c>
      <c r="C11" s="53">
        <v>2000</v>
      </c>
      <c r="D11" s="54">
        <v>1979</v>
      </c>
      <c r="E11" s="62" t="s">
        <v>52</v>
      </c>
      <c r="F11" s="65" t="s">
        <v>61</v>
      </c>
    </row>
    <row r="12" spans="1:6" ht="12.75">
      <c r="A12" s="4" t="s">
        <v>60</v>
      </c>
      <c r="B12" s="2">
        <v>2</v>
      </c>
      <c r="C12" s="53">
        <v>1500</v>
      </c>
      <c r="D12" s="54">
        <v>1985</v>
      </c>
      <c r="E12" s="62" t="s">
        <v>49</v>
      </c>
      <c r="F12" s="65" t="s">
        <v>61</v>
      </c>
    </row>
    <row r="13" spans="1:6" ht="12.75">
      <c r="A13" s="4" t="s">
        <v>46</v>
      </c>
      <c r="B13" s="2">
        <v>1</v>
      </c>
      <c r="C13" s="53">
        <v>6000</v>
      </c>
      <c r="D13" s="54">
        <v>1976</v>
      </c>
      <c r="E13" s="62" t="s">
        <v>32</v>
      </c>
      <c r="F13" s="65" t="s">
        <v>32</v>
      </c>
    </row>
    <row r="14" spans="1:6" ht="15.75">
      <c r="A14" s="55" t="s">
        <v>53</v>
      </c>
      <c r="B14" s="2"/>
      <c r="C14" s="53"/>
      <c r="D14" s="54"/>
      <c r="E14" s="61"/>
      <c r="F14" s="64"/>
    </row>
    <row r="15" spans="1:6" ht="12.75">
      <c r="A15" s="4" t="s">
        <v>59</v>
      </c>
      <c r="B15" s="2">
        <v>4</v>
      </c>
      <c r="C15" s="53">
        <v>236549</v>
      </c>
      <c r="D15" s="54">
        <v>1955</v>
      </c>
      <c r="E15" s="61">
        <v>162000</v>
      </c>
      <c r="F15" s="64">
        <v>11233</v>
      </c>
    </row>
    <row r="16" spans="1:6" ht="12.75">
      <c r="A16" s="4" t="s">
        <v>56</v>
      </c>
      <c r="B16" s="2">
        <v>5</v>
      </c>
      <c r="C16" s="53">
        <v>35000</v>
      </c>
      <c r="D16" s="54">
        <v>1957</v>
      </c>
      <c r="E16" s="61">
        <v>80000</v>
      </c>
      <c r="F16" s="64">
        <v>3900</v>
      </c>
    </row>
    <row r="17" spans="1:6" ht="12.75">
      <c r="A17" s="4" t="s">
        <v>68</v>
      </c>
      <c r="B17" s="2">
        <v>1</v>
      </c>
      <c r="C17" s="53">
        <v>54000</v>
      </c>
      <c r="D17" s="54">
        <v>1991</v>
      </c>
      <c r="E17" s="61">
        <v>13000</v>
      </c>
      <c r="F17" s="64">
        <v>1200</v>
      </c>
    </row>
    <row r="18" spans="1:6" ht="12.75">
      <c r="A18" s="4" t="s">
        <v>70</v>
      </c>
      <c r="B18" s="2">
        <v>2</v>
      </c>
      <c r="C18" s="53">
        <v>6000</v>
      </c>
      <c r="D18" s="54">
        <v>1975</v>
      </c>
      <c r="E18" s="61">
        <v>22500</v>
      </c>
      <c r="F18" s="64">
        <v>500</v>
      </c>
    </row>
    <row r="19" spans="1:6" ht="12.75">
      <c r="A19" s="56" t="s">
        <v>71</v>
      </c>
      <c r="B19" s="57">
        <v>1</v>
      </c>
      <c r="C19" s="53">
        <v>28000</v>
      </c>
      <c r="D19" s="54">
        <v>1990</v>
      </c>
      <c r="E19" s="61">
        <v>17000</v>
      </c>
      <c r="F19" s="64">
        <v>400</v>
      </c>
    </row>
    <row r="20" spans="1:6" ht="12.75">
      <c r="A20" s="4" t="s">
        <v>72</v>
      </c>
      <c r="B20" s="2">
        <v>3</v>
      </c>
      <c r="C20" s="53">
        <v>14000</v>
      </c>
      <c r="D20" s="54">
        <v>1972</v>
      </c>
      <c r="E20" s="61">
        <v>25000</v>
      </c>
      <c r="F20" s="64">
        <v>330</v>
      </c>
    </row>
    <row r="21" spans="1:6" ht="12.75">
      <c r="A21" s="4" t="s">
        <v>57</v>
      </c>
      <c r="B21" s="2">
        <v>3</v>
      </c>
      <c r="C21" s="53">
        <v>95000</v>
      </c>
      <c r="D21" s="54">
        <v>1966</v>
      </c>
      <c r="E21" s="61">
        <v>30000</v>
      </c>
      <c r="F21" s="67" t="s">
        <v>32</v>
      </c>
    </row>
    <row r="22" spans="1:6" ht="12.75">
      <c r="A22" s="4" t="s">
        <v>58</v>
      </c>
      <c r="B22" s="2">
        <v>1</v>
      </c>
      <c r="C22" s="53">
        <v>26000</v>
      </c>
      <c r="D22" s="54">
        <v>1964</v>
      </c>
      <c r="E22" s="61">
        <v>75000</v>
      </c>
      <c r="F22" s="67" t="s">
        <v>32</v>
      </c>
    </row>
    <row r="23" spans="1:6" ht="12.75">
      <c r="A23" s="56" t="s">
        <v>54</v>
      </c>
      <c r="B23" s="57">
        <v>2</v>
      </c>
      <c r="C23" s="53">
        <v>5000</v>
      </c>
      <c r="D23" s="54">
        <v>1915</v>
      </c>
      <c r="E23" s="61">
        <v>64000</v>
      </c>
      <c r="F23" s="65" t="s">
        <v>61</v>
      </c>
    </row>
    <row r="24" spans="1:6" ht="13.5" thickBot="1">
      <c r="A24" s="7" t="s">
        <v>55</v>
      </c>
      <c r="B24" s="8">
        <v>1</v>
      </c>
      <c r="C24" s="58"/>
      <c r="D24" s="59">
        <v>1988</v>
      </c>
      <c r="E24" s="63"/>
      <c r="F24" s="66"/>
    </row>
    <row r="25" ht="12.75">
      <c r="A25" s="60" t="s">
        <v>62</v>
      </c>
    </row>
    <row r="26" ht="12.75">
      <c r="A26" t="s">
        <v>73</v>
      </c>
    </row>
    <row r="27" ht="12.75">
      <c r="A27" t="s">
        <v>65</v>
      </c>
    </row>
    <row r="28" ht="12.75">
      <c r="A28" t="s">
        <v>67</v>
      </c>
    </row>
    <row r="29" ht="12.75">
      <c r="A29" t="s">
        <v>69</v>
      </c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4" width="15.8515625" style="0" customWidth="1"/>
    <col min="5" max="5" width="18.7109375" style="0" customWidth="1"/>
  </cols>
  <sheetData>
    <row r="1" ht="12.75">
      <c r="A1" s="116" t="s">
        <v>156</v>
      </c>
    </row>
    <row r="2" spans="1:5" ht="25.5">
      <c r="A2" s="118" t="s">
        <v>142</v>
      </c>
      <c r="B2" s="118" t="s">
        <v>90</v>
      </c>
      <c r="C2" s="118" t="s">
        <v>155</v>
      </c>
      <c r="D2" s="118" t="s">
        <v>151</v>
      </c>
      <c r="E2" s="118" t="s">
        <v>160</v>
      </c>
    </row>
    <row r="3" spans="1:5" ht="12.75">
      <c r="A3" s="119">
        <v>2003</v>
      </c>
      <c r="B3" s="76">
        <v>1536</v>
      </c>
      <c r="C3" s="76">
        <v>0</v>
      </c>
      <c r="D3" s="76">
        <v>22733</v>
      </c>
      <c r="E3" s="76">
        <v>16010</v>
      </c>
    </row>
    <row r="4" spans="1:5" ht="12.75">
      <c r="A4" s="119">
        <v>2004</v>
      </c>
      <c r="B4" s="76">
        <v>1999</v>
      </c>
      <c r="C4" s="76">
        <v>0</v>
      </c>
      <c r="D4" s="76">
        <v>30254</v>
      </c>
      <c r="E4" s="76">
        <v>17650</v>
      </c>
    </row>
    <row r="5" spans="1:5" ht="12.75">
      <c r="A5" s="119">
        <v>2005</v>
      </c>
      <c r="B5" s="76">
        <v>1743</v>
      </c>
      <c r="C5" s="76">
        <v>36692</v>
      </c>
      <c r="D5" s="76">
        <v>35161</v>
      </c>
      <c r="E5" s="76">
        <v>19469</v>
      </c>
    </row>
    <row r="6" spans="1:5" ht="12.75">
      <c r="A6" s="119">
        <v>2006</v>
      </c>
      <c r="B6" s="76">
        <v>2421</v>
      </c>
      <c r="C6" s="76">
        <v>58369</v>
      </c>
      <c r="D6" s="76">
        <v>39179</v>
      </c>
      <c r="E6" s="76">
        <v>33471</v>
      </c>
    </row>
    <row r="7" spans="1:5" ht="12.75">
      <c r="A7" s="119">
        <v>2007</v>
      </c>
      <c r="B7" s="76">
        <v>3399</v>
      </c>
      <c r="C7" s="76">
        <v>140400</v>
      </c>
      <c r="D7" s="76">
        <v>41984</v>
      </c>
      <c r="E7" s="76">
        <v>29006</v>
      </c>
    </row>
    <row r="8" spans="1:5" ht="12.75">
      <c r="A8" s="119">
        <v>2008</v>
      </c>
      <c r="B8" s="76">
        <v>3101</v>
      </c>
      <c r="C8" s="76">
        <v>410784</v>
      </c>
      <c r="D8" s="76">
        <v>44649</v>
      </c>
      <c r="E8" s="76">
        <v>29406</v>
      </c>
    </row>
    <row r="9" spans="1:5" ht="12.75">
      <c r="A9" s="119">
        <v>2009</v>
      </c>
      <c r="B9" s="76">
        <v>3149</v>
      </c>
      <c r="C9" s="76">
        <v>681169</v>
      </c>
      <c r="D9" s="76">
        <v>46512</v>
      </c>
      <c r="E9" s="76">
        <v>29910</v>
      </c>
    </row>
    <row r="10" spans="1:5" ht="12.75">
      <c r="A10" s="119">
        <v>2010</v>
      </c>
      <c r="B10" s="76">
        <v>2295</v>
      </c>
      <c r="C10" s="76">
        <v>1691620</v>
      </c>
      <c r="D10" s="76">
        <v>48847</v>
      </c>
      <c r="E10" s="126">
        <v>30018</v>
      </c>
    </row>
    <row r="11" spans="1:5" ht="12.75">
      <c r="A11" s="119">
        <v>2011</v>
      </c>
      <c r="B11" s="76">
        <v>2204</v>
      </c>
      <c r="C11" s="76">
        <v>4297763</v>
      </c>
      <c r="D11" s="76">
        <v>49946</v>
      </c>
      <c r="E11" s="126">
        <v>24398</v>
      </c>
    </row>
    <row r="13" ht="12.75">
      <c r="A13" s="1" t="s">
        <v>141</v>
      </c>
    </row>
    <row r="14" spans="1:3" ht="12.75">
      <c r="A14" s="2" t="s">
        <v>143</v>
      </c>
      <c r="B14" s="120">
        <v>0.052770448548812667</v>
      </c>
      <c r="C14" s="117"/>
    </row>
    <row r="15" spans="1:3" ht="12.75">
      <c r="A15" s="2" t="s">
        <v>144</v>
      </c>
      <c r="B15" s="120">
        <v>0.13192612137203166</v>
      </c>
      <c r="C15" s="117"/>
    </row>
    <row r="16" spans="1:3" ht="12.75">
      <c r="A16" s="2" t="s">
        <v>145</v>
      </c>
      <c r="B16" s="120">
        <v>0.026385224274406333</v>
      </c>
      <c r="C16" s="117"/>
    </row>
    <row r="17" spans="1:3" ht="12.75">
      <c r="A17" s="2" t="s">
        <v>146</v>
      </c>
      <c r="B17" s="120">
        <v>0.026385224274406333</v>
      </c>
      <c r="C17" s="117"/>
    </row>
    <row r="18" spans="1:3" ht="12.75">
      <c r="A18" s="2" t="s">
        <v>148</v>
      </c>
      <c r="B18" s="120">
        <v>0.1266490765171504</v>
      </c>
      <c r="C18" s="117"/>
    </row>
    <row r="19" spans="1:3" ht="12.75">
      <c r="A19" s="2" t="s">
        <v>147</v>
      </c>
      <c r="B19" s="120">
        <v>0.11609498680738786</v>
      </c>
      <c r="C19" s="117"/>
    </row>
    <row r="20" spans="1:3" ht="12.75">
      <c r="A20" s="2" t="s">
        <v>149</v>
      </c>
      <c r="B20" s="120">
        <v>0.2612137203166227</v>
      </c>
      <c r="C20" s="117"/>
    </row>
    <row r="21" spans="1:3" ht="12.75">
      <c r="A21" s="2" t="s">
        <v>150</v>
      </c>
      <c r="B21" s="120">
        <v>0.25857519788918204</v>
      </c>
      <c r="C21" s="117"/>
    </row>
    <row r="23" spans="1:2" ht="12.75">
      <c r="A23" s="1" t="s">
        <v>152</v>
      </c>
      <c r="B23" s="100"/>
    </row>
    <row r="24" spans="1:2" ht="12.75">
      <c r="A24" s="2" t="s">
        <v>153</v>
      </c>
      <c r="B24" s="76">
        <v>30018</v>
      </c>
    </row>
    <row r="25" spans="1:2" ht="12.75">
      <c r="A25" s="2" t="s">
        <v>154</v>
      </c>
      <c r="B25" s="76">
        <v>681169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48">
      <selection activeCell="D75" sqref="D75"/>
    </sheetView>
  </sheetViews>
  <sheetFormatPr defaultColWidth="9.140625" defaultRowHeight="12.75"/>
  <cols>
    <col min="1" max="1" width="33.57421875" style="0" customWidth="1"/>
    <col min="2" max="2" width="16.28125" style="0" bestFit="1" customWidth="1"/>
    <col min="3" max="5" width="14.00390625" style="0" customWidth="1"/>
  </cols>
  <sheetData>
    <row r="1" ht="12.75">
      <c r="A1" s="1" t="s">
        <v>0</v>
      </c>
    </row>
    <row r="2" ht="12.75">
      <c r="A2" s="1" t="s">
        <v>18</v>
      </c>
    </row>
    <row r="3" ht="13.5" thickBot="1"/>
    <row r="4" spans="1:5" ht="12.75">
      <c r="A4" s="1" t="s">
        <v>16</v>
      </c>
      <c r="B4" s="10">
        <v>37805</v>
      </c>
      <c r="C4" s="11">
        <v>37836</v>
      </c>
      <c r="D4" s="11">
        <v>37867</v>
      </c>
      <c r="E4" s="3" t="s">
        <v>1</v>
      </c>
    </row>
    <row r="5" spans="1:5" ht="12.75">
      <c r="A5" s="1" t="s">
        <v>21</v>
      </c>
      <c r="B5" s="4">
        <v>210</v>
      </c>
      <c r="C5" s="2">
        <v>151</v>
      </c>
      <c r="D5" s="2">
        <v>188</v>
      </c>
      <c r="E5" s="5">
        <f>SUM(B5:D5)</f>
        <v>549</v>
      </c>
    </row>
    <row r="6" spans="1:5" ht="12.75">
      <c r="A6" s="1" t="s">
        <v>22</v>
      </c>
      <c r="B6" s="12">
        <v>15</v>
      </c>
      <c r="C6" s="13">
        <v>12</v>
      </c>
      <c r="D6" s="13">
        <v>20</v>
      </c>
      <c r="E6" s="5">
        <f>SUM(B6:D6)</f>
        <v>47</v>
      </c>
    </row>
    <row r="7" spans="1:5" ht="12.75">
      <c r="A7" s="1" t="s">
        <v>23</v>
      </c>
      <c r="B7" s="4"/>
      <c r="C7" s="2"/>
      <c r="D7" s="2"/>
      <c r="E7" s="5"/>
    </row>
    <row r="8" spans="1:5" ht="12.75">
      <c r="A8" s="1" t="s">
        <v>3</v>
      </c>
      <c r="B8" s="4">
        <v>57</v>
      </c>
      <c r="C8" s="2">
        <v>34</v>
      </c>
      <c r="D8" s="2">
        <v>33</v>
      </c>
      <c r="E8" s="5">
        <f aca="true" t="shared" si="0" ref="E8:E16">SUM(B8:D8)</f>
        <v>124</v>
      </c>
    </row>
    <row r="9" spans="1:5" ht="12.75">
      <c r="A9" s="1" t="s">
        <v>4</v>
      </c>
      <c r="B9" s="4">
        <v>112</v>
      </c>
      <c r="C9" s="2">
        <v>710</v>
      </c>
      <c r="D9" s="2">
        <v>154</v>
      </c>
      <c r="E9" s="5">
        <f t="shared" si="0"/>
        <v>976</v>
      </c>
    </row>
    <row r="10" spans="1:5" ht="12.75">
      <c r="A10" s="1" t="s">
        <v>5</v>
      </c>
      <c r="B10" s="4">
        <v>1390</v>
      </c>
      <c r="C10" s="2">
        <v>492</v>
      </c>
      <c r="D10" s="2">
        <v>555</v>
      </c>
      <c r="E10" s="5">
        <f t="shared" si="0"/>
        <v>2437</v>
      </c>
    </row>
    <row r="11" spans="1:5" ht="12.75">
      <c r="A11" s="1" t="s">
        <v>6</v>
      </c>
      <c r="B11" s="4">
        <v>56</v>
      </c>
      <c r="C11" s="2">
        <v>146</v>
      </c>
      <c r="D11" s="2">
        <v>155</v>
      </c>
      <c r="E11" s="5">
        <f t="shared" si="0"/>
        <v>357</v>
      </c>
    </row>
    <row r="12" spans="1:5" ht="12.75" hidden="1">
      <c r="A12" s="1" t="s">
        <v>7</v>
      </c>
      <c r="B12" s="12"/>
      <c r="C12" s="13"/>
      <c r="D12" s="13"/>
      <c r="E12" s="14">
        <f>(E9+E10)/63</f>
        <v>54.17460317460318</v>
      </c>
    </row>
    <row r="13" spans="1:5" ht="12.75">
      <c r="A13" s="1" t="s">
        <v>12</v>
      </c>
      <c r="B13" s="12">
        <v>1576</v>
      </c>
      <c r="C13" s="13">
        <v>1007</v>
      </c>
      <c r="D13" s="13">
        <v>867</v>
      </c>
      <c r="E13" s="5">
        <f t="shared" si="0"/>
        <v>3450</v>
      </c>
    </row>
    <row r="14" spans="1:5" ht="12.75">
      <c r="A14" s="1" t="s">
        <v>20</v>
      </c>
      <c r="B14" s="4">
        <v>25</v>
      </c>
      <c r="C14" s="2">
        <v>23</v>
      </c>
      <c r="D14" s="2">
        <v>27</v>
      </c>
      <c r="E14" s="5">
        <f t="shared" si="0"/>
        <v>75</v>
      </c>
    </row>
    <row r="15" spans="1:5" ht="12.75" hidden="1">
      <c r="A15" s="1" t="s">
        <v>9</v>
      </c>
      <c r="B15" s="4"/>
      <c r="C15" s="2"/>
      <c r="D15" s="2"/>
      <c r="E15" s="6">
        <f t="shared" si="0"/>
        <v>0</v>
      </c>
    </row>
    <row r="16" spans="1:5" ht="13.5" hidden="1" thickBot="1">
      <c r="A16" s="1" t="s">
        <v>10</v>
      </c>
      <c r="B16" s="7"/>
      <c r="C16" s="8"/>
      <c r="D16" s="8"/>
      <c r="E16" s="9">
        <f t="shared" si="0"/>
        <v>0</v>
      </c>
    </row>
    <row r="17" spans="1:5" ht="13.5" thickBot="1">
      <c r="A17" s="1"/>
      <c r="B17" s="21"/>
      <c r="C17" s="21"/>
      <c r="D17" s="21"/>
      <c r="E17" s="22"/>
    </row>
    <row r="18" spans="1:5" ht="12.75">
      <c r="A18" s="1" t="s">
        <v>17</v>
      </c>
      <c r="B18" s="10">
        <v>37898</v>
      </c>
      <c r="C18" s="11">
        <v>37928</v>
      </c>
      <c r="D18" s="11">
        <v>37958</v>
      </c>
      <c r="E18" s="3" t="s">
        <v>1</v>
      </c>
    </row>
    <row r="19" spans="1:5" ht="12.75">
      <c r="A19" s="1" t="s">
        <v>21</v>
      </c>
      <c r="B19" s="4">
        <v>118</v>
      </c>
      <c r="C19" s="2">
        <v>133</v>
      </c>
      <c r="D19" s="2">
        <v>130</v>
      </c>
      <c r="E19" s="5">
        <f>SUM(B19:D19)</f>
        <v>381</v>
      </c>
    </row>
    <row r="20" spans="1:5" ht="12.75">
      <c r="A20" s="1" t="s">
        <v>22</v>
      </c>
      <c r="B20" s="12">
        <v>34</v>
      </c>
      <c r="C20" s="13">
        <v>41</v>
      </c>
      <c r="D20" s="13">
        <v>23</v>
      </c>
      <c r="E20" s="5">
        <f>SUM(B20:D20)</f>
        <v>98</v>
      </c>
    </row>
    <row r="21" spans="1:5" ht="12.75">
      <c r="A21" s="1" t="s">
        <v>23</v>
      </c>
      <c r="B21" s="4"/>
      <c r="C21" s="2"/>
      <c r="D21" s="2"/>
      <c r="E21" s="5"/>
    </row>
    <row r="22" spans="1:5" ht="12.75">
      <c r="A22" s="1" t="s">
        <v>3</v>
      </c>
      <c r="B22" s="4">
        <v>21</v>
      </c>
      <c r="C22" s="2">
        <v>37</v>
      </c>
      <c r="D22" s="2">
        <v>19</v>
      </c>
      <c r="E22" s="5">
        <f>SUM(B22:D22)</f>
        <v>77</v>
      </c>
    </row>
    <row r="23" spans="1:5" ht="12.75">
      <c r="A23" s="1" t="s">
        <v>4</v>
      </c>
      <c r="B23" s="4">
        <v>177</v>
      </c>
      <c r="C23" s="2">
        <v>307</v>
      </c>
      <c r="D23" s="2">
        <v>316</v>
      </c>
      <c r="E23" s="5">
        <f>SUM(B23:D23)</f>
        <v>800</v>
      </c>
    </row>
    <row r="24" spans="1:5" ht="12.75">
      <c r="A24" s="1" t="s">
        <v>5</v>
      </c>
      <c r="B24" s="4">
        <v>396</v>
      </c>
      <c r="C24" s="2">
        <v>267</v>
      </c>
      <c r="D24" s="2">
        <v>578</v>
      </c>
      <c r="E24" s="5">
        <f>SUM(B24:D24)</f>
        <v>1241</v>
      </c>
    </row>
    <row r="25" spans="1:5" ht="12.75">
      <c r="A25" s="1" t="s">
        <v>6</v>
      </c>
      <c r="B25" s="4">
        <v>31</v>
      </c>
      <c r="C25" s="2">
        <v>31</v>
      </c>
      <c r="D25" s="2">
        <v>25</v>
      </c>
      <c r="E25" s="5">
        <f>SUM(B25:D25)</f>
        <v>87</v>
      </c>
    </row>
    <row r="26" spans="1:5" ht="12.75" hidden="1">
      <c r="A26" s="1" t="s">
        <v>7</v>
      </c>
      <c r="B26" s="12"/>
      <c r="C26" s="13"/>
      <c r="D26" s="13"/>
      <c r="E26" s="14">
        <f>(E23+E24)/63</f>
        <v>32.3968253968254</v>
      </c>
    </row>
    <row r="27" spans="1:5" ht="12.75">
      <c r="A27" s="1" t="s">
        <v>12</v>
      </c>
      <c r="B27" s="12">
        <v>999</v>
      </c>
      <c r="C27" s="13">
        <v>915</v>
      </c>
      <c r="D27" s="13">
        <v>1001</v>
      </c>
      <c r="E27" s="5">
        <f>SUM(B27:D27)</f>
        <v>2915</v>
      </c>
    </row>
    <row r="28" spans="1:5" ht="12.75">
      <c r="A28" s="1" t="s">
        <v>20</v>
      </c>
      <c r="B28" s="4">
        <v>20</v>
      </c>
      <c r="C28" s="2">
        <v>23</v>
      </c>
      <c r="D28" s="2">
        <v>16</v>
      </c>
      <c r="E28" s="5">
        <f>SUM(B28:D28)</f>
        <v>59</v>
      </c>
    </row>
    <row r="29" spans="1:5" ht="12.75" hidden="1">
      <c r="A29" s="1" t="s">
        <v>9</v>
      </c>
      <c r="B29" s="4"/>
      <c r="C29" s="2"/>
      <c r="D29" s="2"/>
      <c r="E29" s="6">
        <f>SUM(B29:D29)</f>
        <v>0</v>
      </c>
    </row>
    <row r="30" spans="1:5" ht="13.5" hidden="1" thickBot="1">
      <c r="A30" s="1" t="s">
        <v>10</v>
      </c>
      <c r="B30" s="7"/>
      <c r="C30" s="8"/>
      <c r="D30" s="8"/>
      <c r="E30" s="9">
        <f>SUM(B30:D30)</f>
        <v>0</v>
      </c>
    </row>
    <row r="31" spans="1:5" ht="13.5" thickBot="1">
      <c r="A31" s="1"/>
      <c r="B31" s="21"/>
      <c r="C31" s="21"/>
      <c r="D31" s="21"/>
      <c r="E31" s="22"/>
    </row>
    <row r="32" spans="1:5" ht="12.75">
      <c r="A32" s="1" t="s">
        <v>13</v>
      </c>
      <c r="B32" s="10">
        <v>37989</v>
      </c>
      <c r="C32" s="11">
        <v>38020</v>
      </c>
      <c r="D32" s="11">
        <v>38049</v>
      </c>
      <c r="E32" s="3" t="s">
        <v>1</v>
      </c>
    </row>
    <row r="33" spans="1:5" ht="12.75">
      <c r="A33" s="1" t="s">
        <v>21</v>
      </c>
      <c r="B33" s="4">
        <v>210</v>
      </c>
      <c r="C33" s="2">
        <v>232</v>
      </c>
      <c r="D33" s="2">
        <v>239</v>
      </c>
      <c r="E33" s="5">
        <f>SUM(B33:D33)</f>
        <v>681</v>
      </c>
    </row>
    <row r="34" spans="1:5" ht="12.75">
      <c r="A34" s="1" t="s">
        <v>22</v>
      </c>
      <c r="B34" s="12">
        <v>23</v>
      </c>
      <c r="C34" s="13">
        <v>27</v>
      </c>
      <c r="D34" s="13">
        <v>44</v>
      </c>
      <c r="E34" s="5">
        <f>SUM(B34:D34)</f>
        <v>94</v>
      </c>
    </row>
    <row r="35" spans="1:5" ht="12.75">
      <c r="A35" s="1" t="s">
        <v>23</v>
      </c>
      <c r="B35" s="4"/>
      <c r="C35" s="2"/>
      <c r="D35" s="2"/>
      <c r="E35" s="5"/>
    </row>
    <row r="36" spans="1:5" ht="12.75">
      <c r="A36" s="1" t="s">
        <v>3</v>
      </c>
      <c r="B36" s="4">
        <v>29</v>
      </c>
      <c r="C36" s="2">
        <v>37</v>
      </c>
      <c r="D36" s="2">
        <v>21</v>
      </c>
      <c r="E36" s="5">
        <f>SUM(B36:D36)</f>
        <v>87</v>
      </c>
    </row>
    <row r="37" spans="1:5" ht="12.75">
      <c r="A37" s="1" t="s">
        <v>4</v>
      </c>
      <c r="B37" s="4">
        <v>171</v>
      </c>
      <c r="C37" s="2">
        <v>350</v>
      </c>
      <c r="D37" s="2">
        <v>293</v>
      </c>
      <c r="E37" s="5">
        <f>SUM(B37:D37)</f>
        <v>814</v>
      </c>
    </row>
    <row r="38" spans="1:5" ht="12.75">
      <c r="A38" s="1" t="s">
        <v>5</v>
      </c>
      <c r="B38" s="4">
        <v>500</v>
      </c>
      <c r="C38" s="2">
        <v>182</v>
      </c>
      <c r="D38" s="2">
        <v>521</v>
      </c>
      <c r="E38" s="5">
        <f>SUM(B38:D38)</f>
        <v>1203</v>
      </c>
    </row>
    <row r="39" spans="1:5" ht="12.75">
      <c r="A39" s="1" t="s">
        <v>6</v>
      </c>
      <c r="B39" s="4">
        <v>46</v>
      </c>
      <c r="C39" s="2">
        <v>29</v>
      </c>
      <c r="D39" s="2">
        <v>248</v>
      </c>
      <c r="E39" s="5">
        <f>SUM(B39:D39)</f>
        <v>323</v>
      </c>
    </row>
    <row r="40" spans="1:5" ht="12.75" hidden="1">
      <c r="A40" s="1" t="s">
        <v>7</v>
      </c>
      <c r="B40" s="12"/>
      <c r="C40" s="13"/>
      <c r="D40" s="13"/>
      <c r="E40" s="14">
        <f>(E37+E38)/63</f>
        <v>32.01587301587302</v>
      </c>
    </row>
    <row r="41" spans="1:5" ht="12.75">
      <c r="A41" s="1" t="s">
        <v>12</v>
      </c>
      <c r="B41" s="12">
        <v>1338</v>
      </c>
      <c r="C41" s="13">
        <v>1179</v>
      </c>
      <c r="D41" s="13">
        <v>1130</v>
      </c>
      <c r="E41" s="5">
        <f>SUM(B41:D41)</f>
        <v>3647</v>
      </c>
    </row>
    <row r="42" spans="1:5" ht="12.75">
      <c r="A42" s="1" t="s">
        <v>20</v>
      </c>
      <c r="B42" s="4">
        <v>27</v>
      </c>
      <c r="C42" s="2">
        <v>30</v>
      </c>
      <c r="D42" s="2">
        <v>31</v>
      </c>
      <c r="E42" s="5">
        <f>SUM(B42:D42)</f>
        <v>88</v>
      </c>
    </row>
    <row r="43" spans="1:5" ht="12.75" hidden="1">
      <c r="A43" s="1" t="s">
        <v>9</v>
      </c>
      <c r="B43" s="4"/>
      <c r="C43" s="2"/>
      <c r="D43" s="2"/>
      <c r="E43" s="6">
        <f>SUM(B43:D43)</f>
        <v>0</v>
      </c>
    </row>
    <row r="44" spans="1:5" ht="13.5" hidden="1" thickBot="1">
      <c r="A44" s="1" t="s">
        <v>10</v>
      </c>
      <c r="B44" s="7"/>
      <c r="C44" s="8"/>
      <c r="D44" s="8"/>
      <c r="E44" s="9">
        <f>SUM(B44:D44)</f>
        <v>0</v>
      </c>
    </row>
    <row r="45" spans="1:5" ht="13.5" thickBot="1">
      <c r="A45" s="1"/>
      <c r="B45" s="21"/>
      <c r="C45" s="21"/>
      <c r="D45" s="21"/>
      <c r="E45" s="22"/>
    </row>
    <row r="46" spans="1:5" ht="12.75">
      <c r="A46" s="1" t="s">
        <v>15</v>
      </c>
      <c r="B46" s="10">
        <v>38081</v>
      </c>
      <c r="C46" s="11">
        <v>38110</v>
      </c>
      <c r="D46" s="11">
        <v>38141</v>
      </c>
      <c r="E46" s="3" t="s">
        <v>1</v>
      </c>
    </row>
    <row r="47" spans="1:5" ht="12.75">
      <c r="A47" s="1" t="s">
        <v>21</v>
      </c>
      <c r="B47" s="4">
        <v>191</v>
      </c>
      <c r="C47" s="2">
        <v>197</v>
      </c>
      <c r="D47" s="2"/>
      <c r="E47" s="5">
        <f>SUM(B47:D47)</f>
        <v>388</v>
      </c>
    </row>
    <row r="48" spans="1:5" ht="12.75">
      <c r="A48" s="1" t="s">
        <v>22</v>
      </c>
      <c r="B48" s="12">
        <v>28</v>
      </c>
      <c r="C48" s="13">
        <v>20</v>
      </c>
      <c r="D48" s="13">
        <v>27</v>
      </c>
      <c r="E48" s="5">
        <f>SUM(B48:D48)</f>
        <v>75</v>
      </c>
    </row>
    <row r="49" spans="1:5" ht="12.75">
      <c r="A49" s="1" t="s">
        <v>23</v>
      </c>
      <c r="B49" s="4"/>
      <c r="C49" s="2"/>
      <c r="D49" s="2"/>
      <c r="E49" s="5"/>
    </row>
    <row r="50" spans="1:5" ht="12.75">
      <c r="A50" s="1" t="s">
        <v>3</v>
      </c>
      <c r="B50" s="4">
        <v>17</v>
      </c>
      <c r="C50" s="2">
        <v>24</v>
      </c>
      <c r="D50" s="2"/>
      <c r="E50" s="5">
        <f aca="true" t="shared" si="1" ref="E50:E55">SUM(B50:D50)</f>
        <v>41</v>
      </c>
    </row>
    <row r="51" spans="1:5" ht="12.75">
      <c r="A51" s="1" t="s">
        <v>4</v>
      </c>
      <c r="B51" s="4">
        <v>492</v>
      </c>
      <c r="C51" s="2">
        <v>375</v>
      </c>
      <c r="D51" s="2"/>
      <c r="E51" s="5">
        <f t="shared" si="1"/>
        <v>867</v>
      </c>
    </row>
    <row r="52" spans="1:5" ht="12.75">
      <c r="A52" s="1" t="s">
        <v>5</v>
      </c>
      <c r="B52" s="4">
        <v>248</v>
      </c>
      <c r="C52" s="2">
        <v>501</v>
      </c>
      <c r="D52" s="2"/>
      <c r="E52" s="5">
        <f t="shared" si="1"/>
        <v>749</v>
      </c>
    </row>
    <row r="53" spans="1:5" ht="12.75">
      <c r="A53" s="1" t="s">
        <v>6</v>
      </c>
      <c r="B53" s="4">
        <v>39</v>
      </c>
      <c r="C53" s="2">
        <v>39</v>
      </c>
      <c r="D53" s="2"/>
      <c r="E53" s="5">
        <f t="shared" si="1"/>
        <v>78</v>
      </c>
    </row>
    <row r="54" spans="1:5" ht="12.75">
      <c r="A54" s="1" t="s">
        <v>12</v>
      </c>
      <c r="B54" s="12">
        <v>1016</v>
      </c>
      <c r="C54" s="13">
        <v>807</v>
      </c>
      <c r="D54" s="13"/>
      <c r="E54" s="5">
        <f t="shared" si="1"/>
        <v>1823</v>
      </c>
    </row>
    <row r="55" spans="1:5" ht="12.75">
      <c r="A55" s="1" t="s">
        <v>20</v>
      </c>
      <c r="B55" s="4">
        <v>35</v>
      </c>
      <c r="C55" s="2">
        <v>23</v>
      </c>
      <c r="D55" s="2">
        <v>20</v>
      </c>
      <c r="E55" s="5">
        <f t="shared" si="1"/>
        <v>78</v>
      </c>
    </row>
    <row r="56" spans="1:5" ht="13.5" thickBot="1">
      <c r="A56" s="1"/>
      <c r="B56" s="21"/>
      <c r="C56" s="21"/>
      <c r="D56" s="21"/>
      <c r="E56" s="23"/>
    </row>
    <row r="57" spans="1:2" ht="12.75">
      <c r="A57" s="1" t="s">
        <v>25</v>
      </c>
      <c r="B57" s="18" t="s">
        <v>19</v>
      </c>
    </row>
    <row r="58" spans="1:2" ht="12.75">
      <c r="A58" s="1" t="s">
        <v>2</v>
      </c>
      <c r="B58" s="19">
        <f>SUM(E5+E19+E33+E47)</f>
        <v>1999</v>
      </c>
    </row>
    <row r="59" spans="1:2" ht="12.75">
      <c r="A59" s="1" t="s">
        <v>22</v>
      </c>
      <c r="B59" s="19">
        <f>SUM(E48+E34+E20+E6)</f>
        <v>314</v>
      </c>
    </row>
    <row r="60" spans="1:2" ht="12.75">
      <c r="A60" s="1" t="s">
        <v>23</v>
      </c>
      <c r="B60" s="19"/>
    </row>
    <row r="61" spans="1:2" ht="12.75">
      <c r="A61" s="1" t="s">
        <v>3</v>
      </c>
      <c r="B61" s="19">
        <f>SUM(E8+E22+E36+E50)</f>
        <v>329</v>
      </c>
    </row>
    <row r="62" spans="1:2" ht="12.75">
      <c r="A62" s="1" t="s">
        <v>4</v>
      </c>
      <c r="B62" s="19">
        <f>SUM(E9+E23+E37+E51)</f>
        <v>3457</v>
      </c>
    </row>
    <row r="63" spans="1:2" ht="12.75">
      <c r="A63" s="1" t="s">
        <v>5</v>
      </c>
      <c r="B63" s="19">
        <f>SUM(E10+E24+E38+E52)</f>
        <v>5630</v>
      </c>
    </row>
    <row r="64" spans="1:2" ht="12.75">
      <c r="A64" s="1" t="s">
        <v>6</v>
      </c>
      <c r="B64" s="19">
        <f>SUM(E53+E39+E25+E11)</f>
        <v>845</v>
      </c>
    </row>
    <row r="65" spans="1:2" ht="12.75">
      <c r="A65" s="1" t="s">
        <v>12</v>
      </c>
      <c r="B65" s="19">
        <f>SUM(E54+E41+E27+E13)</f>
        <v>11835</v>
      </c>
    </row>
    <row r="66" spans="1:2" ht="13.5" thickBot="1">
      <c r="A66" s="1" t="s">
        <v>20</v>
      </c>
      <c r="B66" s="20">
        <f>SUM(E55+E42+E28+E14)</f>
        <v>300</v>
      </c>
    </row>
    <row r="67" ht="13.5" thickBot="1"/>
    <row r="68" spans="1:2" ht="12.75">
      <c r="A68" s="17" t="s">
        <v>24</v>
      </c>
      <c r="B68" s="18" t="s">
        <v>19</v>
      </c>
    </row>
    <row r="69" spans="1:2" ht="12.75">
      <c r="A69" s="17" t="s">
        <v>2</v>
      </c>
      <c r="B69" s="26">
        <v>126</v>
      </c>
    </row>
    <row r="70" spans="1:2" ht="12.75">
      <c r="A70" s="17" t="s">
        <v>3</v>
      </c>
      <c r="B70" s="26">
        <v>43</v>
      </c>
    </row>
    <row r="71" spans="1:2" ht="12.75">
      <c r="A71" s="17" t="s">
        <v>4</v>
      </c>
      <c r="B71" s="26">
        <v>615</v>
      </c>
    </row>
    <row r="72" spans="1:2" ht="13.5" thickBot="1">
      <c r="A72" s="17" t="s">
        <v>12</v>
      </c>
      <c r="B72" s="27">
        <v>6264</v>
      </c>
    </row>
    <row r="73" spans="1:2" ht="12.75">
      <c r="A73" s="17"/>
      <c r="B73" s="28"/>
    </row>
    <row r="74" spans="1:2" ht="12.75">
      <c r="A74" s="24"/>
      <c r="B74" s="25"/>
    </row>
    <row r="75" spans="1:2" ht="12.75">
      <c r="A75" s="24"/>
      <c r="B75" s="25"/>
    </row>
    <row r="76" spans="1:2" ht="12.75">
      <c r="A76" s="24"/>
      <c r="B76" s="25"/>
    </row>
    <row r="77" spans="1:2" ht="12.75">
      <c r="A77" s="24"/>
      <c r="B77" s="25"/>
    </row>
    <row r="78" spans="1:2" ht="12.75">
      <c r="A78" s="24"/>
      <c r="B78" s="25"/>
    </row>
    <row r="79" spans="1:2" ht="12.75">
      <c r="A79" s="24"/>
      <c r="B79" s="25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PageLayoutView="0" workbookViewId="0" topLeftCell="A47">
      <selection activeCell="G60" sqref="G60"/>
    </sheetView>
  </sheetViews>
  <sheetFormatPr defaultColWidth="9.140625" defaultRowHeight="12.75"/>
  <cols>
    <col min="1" max="1" width="33.57421875" style="0" customWidth="1"/>
    <col min="2" max="2" width="15.28125" style="0" customWidth="1"/>
    <col min="3" max="5" width="14.00390625" style="0" customWidth="1"/>
    <col min="6" max="6" width="7.140625" style="0" customWidth="1"/>
    <col min="7" max="7" width="7.28125" style="0" customWidth="1"/>
    <col min="8" max="8" width="11.140625" style="0" customWidth="1"/>
    <col min="9" max="9" width="6.8515625" style="0" customWidth="1"/>
    <col min="10" max="10" width="8.7109375" style="0" customWidth="1"/>
    <col min="11" max="11" width="7.7109375" style="0" customWidth="1"/>
  </cols>
  <sheetData>
    <row r="1" ht="15.75">
      <c r="A1" s="75" t="s">
        <v>37</v>
      </c>
    </row>
    <row r="2" ht="15.75">
      <c r="A2" s="75" t="s">
        <v>26</v>
      </c>
    </row>
    <row r="3" ht="13.5" thickBot="1"/>
    <row r="4" spans="1:5" ht="12.75">
      <c r="A4" s="1" t="s">
        <v>16</v>
      </c>
      <c r="B4" s="10">
        <v>38171</v>
      </c>
      <c r="C4" s="11">
        <v>38202</v>
      </c>
      <c r="D4" s="11">
        <v>38233</v>
      </c>
      <c r="E4" s="3" t="s">
        <v>1</v>
      </c>
    </row>
    <row r="5" spans="1:5" ht="12.75">
      <c r="A5" s="1" t="s">
        <v>21</v>
      </c>
      <c r="B5" s="4">
        <v>120</v>
      </c>
      <c r="C5" s="2">
        <v>145</v>
      </c>
      <c r="D5" s="2">
        <v>142</v>
      </c>
      <c r="E5" s="5">
        <f>SUM(B5:D5)</f>
        <v>407</v>
      </c>
    </row>
    <row r="6" spans="1:5" ht="12.75">
      <c r="A6" s="1" t="s">
        <v>22</v>
      </c>
      <c r="B6" s="12">
        <v>18</v>
      </c>
      <c r="C6" s="13">
        <v>15</v>
      </c>
      <c r="D6" s="13">
        <v>36</v>
      </c>
      <c r="E6" s="5">
        <f>SUM(B6:D6)</f>
        <v>69</v>
      </c>
    </row>
    <row r="7" spans="1:8" ht="12.75">
      <c r="A7" s="1" t="s">
        <v>23</v>
      </c>
      <c r="B7" s="4">
        <v>2158</v>
      </c>
      <c r="C7" s="2">
        <v>2044</v>
      </c>
      <c r="D7" s="2">
        <v>1266</v>
      </c>
      <c r="E7" s="5">
        <f>SUM(B7:D7)</f>
        <v>5468</v>
      </c>
      <c r="H7">
        <f>AVERAGE(B7:D7)</f>
        <v>1822.6666666666667</v>
      </c>
    </row>
    <row r="8" spans="1:5" ht="12.75">
      <c r="A8" s="1" t="s">
        <v>3</v>
      </c>
      <c r="B8" s="4">
        <v>18</v>
      </c>
      <c r="C8" s="2">
        <v>18</v>
      </c>
      <c r="D8" s="2">
        <v>26</v>
      </c>
      <c r="E8" s="5">
        <f aca="true" t="shared" si="0" ref="E8:E16">SUM(B8:D8)</f>
        <v>62</v>
      </c>
    </row>
    <row r="9" spans="1:6" ht="12.75">
      <c r="A9" s="1" t="s">
        <v>4</v>
      </c>
      <c r="B9" s="4">
        <v>512</v>
      </c>
      <c r="C9" s="2">
        <v>395</v>
      </c>
      <c r="D9" s="2">
        <v>458</v>
      </c>
      <c r="E9" s="5">
        <f t="shared" si="0"/>
        <v>1365</v>
      </c>
      <c r="F9" s="29"/>
    </row>
    <row r="10" spans="1:5" ht="12.75">
      <c r="A10" s="1" t="s">
        <v>5</v>
      </c>
      <c r="B10" s="4">
        <v>360</v>
      </c>
      <c r="C10" s="2">
        <v>197</v>
      </c>
      <c r="D10" s="2">
        <v>359</v>
      </c>
      <c r="E10" s="5">
        <f t="shared" si="0"/>
        <v>916</v>
      </c>
    </row>
    <row r="11" spans="1:5" ht="12.75">
      <c r="A11" s="1" t="s">
        <v>6</v>
      </c>
      <c r="B11" s="4">
        <v>36</v>
      </c>
      <c r="C11" s="2">
        <v>18</v>
      </c>
      <c r="D11" s="2">
        <v>21</v>
      </c>
      <c r="E11" s="5">
        <f t="shared" si="0"/>
        <v>75</v>
      </c>
    </row>
    <row r="12" spans="1:5" ht="12.75" hidden="1">
      <c r="A12" s="1" t="s">
        <v>7</v>
      </c>
      <c r="B12" s="12"/>
      <c r="C12" s="13"/>
      <c r="D12" s="13"/>
      <c r="E12" s="14">
        <f>(E9+E10)/63</f>
        <v>36.20634920634921</v>
      </c>
    </row>
    <row r="13" spans="1:9" ht="12.75">
      <c r="A13" s="1" t="s">
        <v>38</v>
      </c>
      <c r="B13" s="12">
        <v>1041</v>
      </c>
      <c r="C13" s="13">
        <v>986</v>
      </c>
      <c r="D13" s="13">
        <v>611</v>
      </c>
      <c r="E13" s="5">
        <f t="shared" si="0"/>
        <v>2638</v>
      </c>
      <c r="G13" s="29"/>
      <c r="H13" s="29"/>
      <c r="I13" s="29"/>
    </row>
    <row r="14" spans="1:5" ht="13.5" thickBot="1">
      <c r="A14" s="1" t="s">
        <v>20</v>
      </c>
      <c r="B14" s="7">
        <v>59</v>
      </c>
      <c r="C14" s="8">
        <v>64</v>
      </c>
      <c r="D14" s="8">
        <v>74</v>
      </c>
      <c r="E14" s="15">
        <f t="shared" si="0"/>
        <v>197</v>
      </c>
    </row>
    <row r="15" spans="1:5" ht="12.75" hidden="1">
      <c r="A15" s="1" t="s">
        <v>9</v>
      </c>
      <c r="B15" s="49"/>
      <c r="C15" s="50"/>
      <c r="D15" s="50"/>
      <c r="E15" s="51">
        <f t="shared" si="0"/>
        <v>0</v>
      </c>
    </row>
    <row r="16" spans="1:5" ht="13.5" hidden="1" thickBot="1">
      <c r="A16" s="1" t="s">
        <v>10</v>
      </c>
      <c r="B16" s="7"/>
      <c r="C16" s="8"/>
      <c r="D16" s="8"/>
      <c r="E16" s="9">
        <f t="shared" si="0"/>
        <v>0</v>
      </c>
    </row>
    <row r="17" spans="1:9" ht="13.5" thickBot="1">
      <c r="A17" s="1"/>
      <c r="B17" s="21"/>
      <c r="C17" s="21"/>
      <c r="D17" s="21"/>
      <c r="E17" s="22"/>
      <c r="G17" s="34"/>
      <c r="H17" s="34"/>
      <c r="I17" s="34"/>
    </row>
    <row r="18" spans="1:5" ht="12.75">
      <c r="A18" s="1" t="s">
        <v>17</v>
      </c>
      <c r="B18" s="10">
        <v>38264</v>
      </c>
      <c r="C18" s="11">
        <v>38294</v>
      </c>
      <c r="D18" s="11">
        <v>38324</v>
      </c>
      <c r="E18" s="3" t="s">
        <v>1</v>
      </c>
    </row>
    <row r="19" spans="1:7" ht="12.75">
      <c r="A19" s="1" t="s">
        <v>21</v>
      </c>
      <c r="B19" s="4">
        <v>144</v>
      </c>
      <c r="C19" s="2">
        <v>206</v>
      </c>
      <c r="D19" s="76">
        <v>146</v>
      </c>
      <c r="E19" s="5">
        <f aca="true" t="shared" si="1" ref="E19:E25">SUM(B19:D19)</f>
        <v>496</v>
      </c>
      <c r="G19" s="1"/>
    </row>
    <row r="20" spans="1:7" ht="12.75">
      <c r="A20" s="1" t="s">
        <v>22</v>
      </c>
      <c r="B20" s="12">
        <v>19</v>
      </c>
      <c r="C20" s="13">
        <v>38</v>
      </c>
      <c r="D20" s="76">
        <v>20</v>
      </c>
      <c r="E20" s="5">
        <f t="shared" si="1"/>
        <v>77</v>
      </c>
      <c r="G20" s="79"/>
    </row>
    <row r="21" spans="1:8" ht="12.75">
      <c r="A21" s="1" t="s">
        <v>23</v>
      </c>
      <c r="B21" s="4">
        <v>477</v>
      </c>
      <c r="C21" s="2">
        <v>2443</v>
      </c>
      <c r="D21" s="76">
        <v>9583</v>
      </c>
      <c r="E21" s="5">
        <f t="shared" si="1"/>
        <v>12503</v>
      </c>
      <c r="G21" s="1"/>
      <c r="H21">
        <f>AVERAGE(B21:D21)</f>
        <v>4167.666666666667</v>
      </c>
    </row>
    <row r="22" spans="1:7" ht="12.75">
      <c r="A22" s="1" t="s">
        <v>3</v>
      </c>
      <c r="B22" s="4">
        <v>22</v>
      </c>
      <c r="C22" s="2">
        <v>20</v>
      </c>
      <c r="D22" s="76">
        <v>120</v>
      </c>
      <c r="E22" s="5">
        <f t="shared" si="1"/>
        <v>162</v>
      </c>
      <c r="G22" s="1"/>
    </row>
    <row r="23" spans="1:7" ht="12.75">
      <c r="A23" s="1" t="s">
        <v>4</v>
      </c>
      <c r="B23" s="4">
        <v>370</v>
      </c>
      <c r="C23" s="2">
        <v>325</v>
      </c>
      <c r="D23" s="76">
        <v>553</v>
      </c>
      <c r="E23" s="5">
        <f t="shared" si="1"/>
        <v>1248</v>
      </c>
      <c r="G23" s="1"/>
    </row>
    <row r="24" spans="1:7" ht="12.75">
      <c r="A24" s="1" t="s">
        <v>5</v>
      </c>
      <c r="B24" s="4">
        <v>149</v>
      </c>
      <c r="C24" s="2">
        <v>251</v>
      </c>
      <c r="D24" s="76">
        <v>380</v>
      </c>
      <c r="E24" s="5">
        <f t="shared" si="1"/>
        <v>780</v>
      </c>
      <c r="G24" s="1"/>
    </row>
    <row r="25" spans="1:7" ht="12.75">
      <c r="A25" s="1" t="s">
        <v>6</v>
      </c>
      <c r="B25" s="4">
        <v>38</v>
      </c>
      <c r="C25" s="2">
        <v>9</v>
      </c>
      <c r="D25" s="76">
        <v>26</v>
      </c>
      <c r="E25" s="5">
        <f t="shared" si="1"/>
        <v>73</v>
      </c>
      <c r="G25" s="1"/>
    </row>
    <row r="26" spans="1:7" ht="12.75" hidden="1">
      <c r="A26" s="1" t="s">
        <v>7</v>
      </c>
      <c r="B26" s="12"/>
      <c r="C26" s="13"/>
      <c r="D26" s="76">
        <v>26</v>
      </c>
      <c r="E26" s="14">
        <f>(E23+E24)/63</f>
        <v>32.19047619047619</v>
      </c>
      <c r="G26" s="1"/>
    </row>
    <row r="27" spans="1:7" ht="12.75">
      <c r="A27" s="1" t="s">
        <v>38</v>
      </c>
      <c r="B27" s="12">
        <v>909</v>
      </c>
      <c r="C27" s="13">
        <v>735</v>
      </c>
      <c r="D27" s="76">
        <v>497</v>
      </c>
      <c r="E27" s="5">
        <f>SUM(B27:D27)</f>
        <v>2141</v>
      </c>
      <c r="G27" s="1"/>
    </row>
    <row r="28" spans="1:7" ht="13.5" thickBot="1">
      <c r="A28" s="1" t="s">
        <v>20</v>
      </c>
      <c r="B28" s="78">
        <v>63</v>
      </c>
      <c r="C28" s="77">
        <v>62</v>
      </c>
      <c r="D28" s="77">
        <v>52</v>
      </c>
      <c r="E28" s="15">
        <f>SUM(B28:D28)</f>
        <v>177</v>
      </c>
      <c r="G28" s="1"/>
    </row>
    <row r="29" spans="1:5" ht="12.75" hidden="1">
      <c r="A29" s="1" t="s">
        <v>9</v>
      </c>
      <c r="B29" s="49"/>
      <c r="C29" s="50"/>
      <c r="D29" s="50"/>
      <c r="E29" s="51">
        <f>SUM(B29:D29)</f>
        <v>0</v>
      </c>
    </row>
    <row r="30" spans="1:5" ht="13.5" hidden="1" thickBot="1">
      <c r="A30" s="1" t="s">
        <v>10</v>
      </c>
      <c r="B30" s="7"/>
      <c r="C30" s="8"/>
      <c r="D30" s="8"/>
      <c r="E30" s="9">
        <f>SUM(B30:D30)</f>
        <v>0</v>
      </c>
    </row>
    <row r="31" spans="1:5" ht="13.5" thickBot="1">
      <c r="A31" s="1"/>
      <c r="B31" s="21"/>
      <c r="C31" s="21"/>
      <c r="D31" s="21"/>
      <c r="E31" s="22"/>
    </row>
    <row r="32" spans="1:5" ht="12.75">
      <c r="A32" s="1" t="s">
        <v>13</v>
      </c>
      <c r="B32" s="10">
        <v>38355</v>
      </c>
      <c r="C32" s="11">
        <v>38386</v>
      </c>
      <c r="D32" s="11">
        <v>38414</v>
      </c>
      <c r="E32" s="3" t="s">
        <v>1</v>
      </c>
    </row>
    <row r="33" spans="1:5" ht="12.75">
      <c r="A33" s="1" t="s">
        <v>21</v>
      </c>
      <c r="B33" s="4">
        <v>161</v>
      </c>
      <c r="C33" s="2">
        <v>149</v>
      </c>
      <c r="D33" s="2">
        <v>120</v>
      </c>
      <c r="E33" s="5">
        <f aca="true" t="shared" si="2" ref="E33:E40">SUM(B33:D33)</f>
        <v>430</v>
      </c>
    </row>
    <row r="34" spans="1:5" ht="12.75">
      <c r="A34" s="1" t="s">
        <v>22</v>
      </c>
      <c r="B34" s="12">
        <v>25</v>
      </c>
      <c r="C34" s="13">
        <v>23</v>
      </c>
      <c r="D34" s="13">
        <v>32</v>
      </c>
      <c r="E34" s="5">
        <f t="shared" si="2"/>
        <v>80</v>
      </c>
    </row>
    <row r="35" spans="1:8" ht="12.75">
      <c r="A35" s="1" t="s">
        <v>23</v>
      </c>
      <c r="B35" s="4">
        <v>1851</v>
      </c>
      <c r="C35" s="2">
        <v>4212</v>
      </c>
      <c r="D35" s="2">
        <v>3296</v>
      </c>
      <c r="E35" s="5">
        <f t="shared" si="2"/>
        <v>9359</v>
      </c>
      <c r="H35">
        <f>AVERAGE(B35:D35)</f>
        <v>3119.6666666666665</v>
      </c>
    </row>
    <row r="36" spans="1:5" ht="12.75">
      <c r="A36" s="1" t="s">
        <v>3</v>
      </c>
      <c r="B36" s="4">
        <v>18</v>
      </c>
      <c r="C36" s="2">
        <v>19</v>
      </c>
      <c r="D36" s="2">
        <v>7661</v>
      </c>
      <c r="E36" s="5">
        <f t="shared" si="2"/>
        <v>7698</v>
      </c>
    </row>
    <row r="37" spans="1:5" ht="12.75">
      <c r="A37" s="1" t="s">
        <v>4</v>
      </c>
      <c r="B37" s="4">
        <v>413</v>
      </c>
      <c r="C37" s="2">
        <v>336</v>
      </c>
      <c r="D37" s="2">
        <v>384</v>
      </c>
      <c r="E37" s="5">
        <f t="shared" si="2"/>
        <v>1133</v>
      </c>
    </row>
    <row r="38" spans="1:5" ht="12.75">
      <c r="A38" s="1" t="s">
        <v>79</v>
      </c>
      <c r="B38" s="4"/>
      <c r="C38" s="2">
        <v>2274</v>
      </c>
      <c r="D38" s="2">
        <v>45</v>
      </c>
      <c r="E38" s="5">
        <f t="shared" si="2"/>
        <v>2319</v>
      </c>
    </row>
    <row r="39" spans="1:5" ht="12.75">
      <c r="A39" s="1" t="s">
        <v>5</v>
      </c>
      <c r="B39" s="4">
        <v>325</v>
      </c>
      <c r="C39" s="2">
        <v>295</v>
      </c>
      <c r="D39" s="2">
        <v>185</v>
      </c>
      <c r="E39" s="5">
        <f t="shared" si="2"/>
        <v>805</v>
      </c>
    </row>
    <row r="40" spans="1:11" ht="12.75">
      <c r="A40" s="1" t="s">
        <v>6</v>
      </c>
      <c r="B40" s="4">
        <v>9</v>
      </c>
      <c r="C40" s="2">
        <v>13</v>
      </c>
      <c r="D40" s="2">
        <v>37</v>
      </c>
      <c r="E40" s="5">
        <f t="shared" si="2"/>
        <v>59</v>
      </c>
      <c r="J40" s="29"/>
      <c r="K40">
        <v>1003</v>
      </c>
    </row>
    <row r="41" spans="1:5" ht="12.75" hidden="1">
      <c r="A41" s="1" t="s">
        <v>7</v>
      </c>
      <c r="B41" s="12"/>
      <c r="C41" s="13"/>
      <c r="D41" s="13"/>
      <c r="E41" s="14">
        <f>(E37+E39)/63</f>
        <v>30.761904761904763</v>
      </c>
    </row>
    <row r="42" spans="1:5" ht="12.75">
      <c r="A42" s="1" t="s">
        <v>38</v>
      </c>
      <c r="B42" s="12">
        <v>908</v>
      </c>
      <c r="C42" s="13">
        <v>779</v>
      </c>
      <c r="D42" s="13">
        <v>769</v>
      </c>
      <c r="E42" s="5">
        <f>SUM(B42:D42)</f>
        <v>2456</v>
      </c>
    </row>
    <row r="43" spans="1:5" ht="12.75">
      <c r="A43" s="1" t="s">
        <v>20</v>
      </c>
      <c r="B43" s="80">
        <v>59</v>
      </c>
      <c r="C43" s="81">
        <v>68</v>
      </c>
      <c r="D43" s="81">
        <v>62</v>
      </c>
      <c r="E43" s="5">
        <f>SUM(B43:D43)</f>
        <v>189</v>
      </c>
    </row>
    <row r="44" spans="1:5" ht="13.5" thickBot="1">
      <c r="A44" s="1" t="s">
        <v>76</v>
      </c>
      <c r="B44" s="7"/>
      <c r="C44" s="8"/>
      <c r="D44" s="8"/>
      <c r="E44" s="15">
        <f>SUM(B44:D44)</f>
        <v>0</v>
      </c>
    </row>
    <row r="45" spans="1:5" ht="12.75" hidden="1">
      <c r="A45" s="1" t="s">
        <v>9</v>
      </c>
      <c r="B45" s="49"/>
      <c r="C45" s="50"/>
      <c r="D45" s="50"/>
      <c r="E45" s="51">
        <f>SUM(B45:D45)</f>
        <v>0</v>
      </c>
    </row>
    <row r="46" spans="1:5" ht="13.5" hidden="1" thickBot="1">
      <c r="A46" s="1" t="s">
        <v>10</v>
      </c>
      <c r="B46" s="7"/>
      <c r="C46" s="8"/>
      <c r="D46" s="8"/>
      <c r="E46" s="9">
        <f>SUM(B46:D46)</f>
        <v>0</v>
      </c>
    </row>
    <row r="47" spans="1:5" ht="13.5" thickBot="1">
      <c r="A47" s="1"/>
      <c r="B47" s="21"/>
      <c r="C47" s="21"/>
      <c r="D47" s="21"/>
      <c r="E47" s="22"/>
    </row>
    <row r="48" spans="1:5" ht="12.75">
      <c r="A48" s="1" t="s">
        <v>15</v>
      </c>
      <c r="B48" s="10">
        <v>38446</v>
      </c>
      <c r="C48" s="11">
        <v>38475</v>
      </c>
      <c r="D48" s="11">
        <v>38506</v>
      </c>
      <c r="E48" s="3" t="s">
        <v>1</v>
      </c>
    </row>
    <row r="49" spans="1:5" ht="12.75">
      <c r="A49" s="1" t="s">
        <v>21</v>
      </c>
      <c r="B49" s="4">
        <v>97</v>
      </c>
      <c r="C49" s="2">
        <v>138</v>
      </c>
      <c r="D49" s="2">
        <v>175</v>
      </c>
      <c r="E49" s="5">
        <f>SUM(B49:D49)</f>
        <v>410</v>
      </c>
    </row>
    <row r="50" spans="1:5" ht="12.75">
      <c r="A50" s="1" t="s">
        <v>22</v>
      </c>
      <c r="B50" s="12">
        <v>30</v>
      </c>
      <c r="C50" s="13">
        <v>23</v>
      </c>
      <c r="D50" s="13">
        <v>19</v>
      </c>
      <c r="E50" s="5">
        <f>SUM(B50:D50)</f>
        <v>72</v>
      </c>
    </row>
    <row r="51" spans="1:8" ht="12.75">
      <c r="A51" s="1" t="s">
        <v>23</v>
      </c>
      <c r="B51" s="4">
        <v>2250</v>
      </c>
      <c r="C51" s="2">
        <v>3057</v>
      </c>
      <c r="D51" s="2">
        <v>4055</v>
      </c>
      <c r="E51" s="5">
        <f>SUM(B51:D51)</f>
        <v>9362</v>
      </c>
      <c r="H51">
        <f>AVERAGE(B51:D51)</f>
        <v>3120.6666666666665</v>
      </c>
    </row>
    <row r="52" spans="1:5" ht="12.75">
      <c r="A52" s="1" t="s">
        <v>3</v>
      </c>
      <c r="B52" s="4">
        <v>11</v>
      </c>
      <c r="C52" s="2">
        <v>7</v>
      </c>
      <c r="D52" s="2">
        <v>38</v>
      </c>
      <c r="E52" s="5">
        <f aca="true" t="shared" si="3" ref="E52:E59">SUM(B52:D52)</f>
        <v>56</v>
      </c>
    </row>
    <row r="53" spans="1:5" ht="12.75">
      <c r="A53" s="1" t="s">
        <v>4</v>
      </c>
      <c r="B53" s="4">
        <v>357</v>
      </c>
      <c r="C53" s="2">
        <v>59</v>
      </c>
      <c r="D53" s="2">
        <v>102</v>
      </c>
      <c r="E53" s="5">
        <f t="shared" si="3"/>
        <v>518</v>
      </c>
    </row>
    <row r="54" spans="1:5" ht="12.75">
      <c r="A54" s="1" t="s">
        <v>77</v>
      </c>
      <c r="B54" s="4">
        <v>72</v>
      </c>
      <c r="C54" s="2">
        <v>63</v>
      </c>
      <c r="D54" s="2">
        <v>80</v>
      </c>
      <c r="E54" s="5">
        <f t="shared" si="3"/>
        <v>215</v>
      </c>
    </row>
    <row r="55" spans="1:5" ht="12.75">
      <c r="A55" s="1" t="s">
        <v>5</v>
      </c>
      <c r="B55" s="4">
        <v>123</v>
      </c>
      <c r="C55" s="2">
        <v>613</v>
      </c>
      <c r="D55" s="2">
        <v>572</v>
      </c>
      <c r="E55" s="5">
        <f t="shared" si="3"/>
        <v>1308</v>
      </c>
    </row>
    <row r="56" spans="1:5" ht="12.75">
      <c r="A56" s="1" t="s">
        <v>6</v>
      </c>
      <c r="B56" s="4">
        <v>7</v>
      </c>
      <c r="C56" s="2">
        <v>7</v>
      </c>
      <c r="D56" s="2">
        <v>6</v>
      </c>
      <c r="E56" s="5">
        <f t="shared" si="3"/>
        <v>20</v>
      </c>
    </row>
    <row r="57" spans="1:5" ht="12.75">
      <c r="A57" s="1" t="s">
        <v>38</v>
      </c>
      <c r="B57" s="12">
        <v>503</v>
      </c>
      <c r="C57" s="13">
        <v>487</v>
      </c>
      <c r="D57" s="13">
        <v>561</v>
      </c>
      <c r="E57" s="5">
        <f t="shared" si="3"/>
        <v>1551</v>
      </c>
    </row>
    <row r="58" spans="1:5" ht="12.75">
      <c r="A58" s="1" t="s">
        <v>20</v>
      </c>
      <c r="B58" s="80" t="s">
        <v>78</v>
      </c>
      <c r="C58" s="81" t="s">
        <v>78</v>
      </c>
      <c r="D58" s="81" t="s">
        <v>78</v>
      </c>
      <c r="E58" s="5">
        <f t="shared" si="3"/>
        <v>0</v>
      </c>
    </row>
    <row r="59" spans="1:7" ht="13.5" thickBot="1">
      <c r="A59" s="1" t="s">
        <v>76</v>
      </c>
      <c r="B59" s="7">
        <v>3462</v>
      </c>
      <c r="C59" s="8">
        <v>3053</v>
      </c>
      <c r="D59" s="8">
        <v>2954</v>
      </c>
      <c r="E59" s="15">
        <f t="shared" si="3"/>
        <v>9469</v>
      </c>
      <c r="G59">
        <f>D59*12</f>
        <v>35448</v>
      </c>
    </row>
    <row r="60" spans="1:5" ht="13.5" thickBot="1">
      <c r="A60" s="1"/>
      <c r="B60" s="21"/>
      <c r="C60" s="21"/>
      <c r="D60" s="21"/>
      <c r="E60" s="23"/>
    </row>
    <row r="61" spans="1:5" ht="51.75" thickBot="1">
      <c r="A61" s="1" t="s">
        <v>74</v>
      </c>
      <c r="B61" s="18" t="s">
        <v>19</v>
      </c>
      <c r="D61" s="74" t="s">
        <v>27</v>
      </c>
      <c r="E61" s="73" t="s">
        <v>19</v>
      </c>
    </row>
    <row r="62" spans="1:5" ht="12.75">
      <c r="A62" s="1" t="s">
        <v>2</v>
      </c>
      <c r="B62" s="19">
        <f>SUM(E5+E19+E33+E49)</f>
        <v>1743</v>
      </c>
      <c r="D62" s="44" t="s">
        <v>2</v>
      </c>
      <c r="E62" s="45"/>
    </row>
    <row r="63" spans="1:5" ht="12.75">
      <c r="A63" s="1" t="s">
        <v>22</v>
      </c>
      <c r="B63" s="19">
        <f>SUM(E50+E34+E20+E6)</f>
        <v>298</v>
      </c>
      <c r="D63" s="44" t="s">
        <v>3</v>
      </c>
      <c r="E63" s="26"/>
    </row>
    <row r="64" spans="1:8" ht="12.75">
      <c r="A64" s="1" t="s">
        <v>23</v>
      </c>
      <c r="B64" s="19">
        <f>SUM(E7+E21+E35+E51)</f>
        <v>36692</v>
      </c>
      <c r="D64" s="44" t="s">
        <v>4</v>
      </c>
      <c r="E64" s="26"/>
      <c r="H64" s="84"/>
    </row>
    <row r="65" spans="1:5" ht="13.5" thickBot="1">
      <c r="A65" s="1" t="s">
        <v>3</v>
      </c>
      <c r="B65" s="19">
        <f>SUM(E8+E22+E36+E52)</f>
        <v>7978</v>
      </c>
      <c r="D65" s="44" t="s">
        <v>12</v>
      </c>
      <c r="E65" s="27"/>
    </row>
    <row r="66" spans="1:2" ht="12.75">
      <c r="A66" s="1" t="s">
        <v>4</v>
      </c>
      <c r="B66" s="19">
        <f>SUM(E9+E23+E37+E53)</f>
        <v>4264</v>
      </c>
    </row>
    <row r="67" spans="1:2" ht="12.75">
      <c r="A67" s="1" t="s">
        <v>77</v>
      </c>
      <c r="B67" s="19">
        <f>E54</f>
        <v>215</v>
      </c>
    </row>
    <row r="68" spans="1:2" ht="12.75">
      <c r="A68" s="1" t="s">
        <v>5</v>
      </c>
      <c r="B68" s="19">
        <f>SUM(E10+E24+E39+E55)</f>
        <v>3809</v>
      </c>
    </row>
    <row r="69" spans="1:2" ht="12.75">
      <c r="A69" s="1" t="s">
        <v>6</v>
      </c>
      <c r="B69" s="19">
        <f>SUM(E56+E40+E25+E11)</f>
        <v>227</v>
      </c>
    </row>
    <row r="70" spans="1:2" ht="12.75">
      <c r="A70" s="1" t="s">
        <v>38</v>
      </c>
      <c r="B70" s="19">
        <f>SUM(E57+E42+E27+E13)</f>
        <v>8786</v>
      </c>
    </row>
    <row r="71" spans="1:2" ht="12.75">
      <c r="A71" s="1" t="s">
        <v>20</v>
      </c>
      <c r="B71" s="82">
        <f>SUM(E44+E28+E14)</f>
        <v>374</v>
      </c>
    </row>
    <row r="72" spans="1:2" ht="13.5" thickBot="1">
      <c r="A72" s="1" t="s">
        <v>76</v>
      </c>
      <c r="B72" s="83">
        <f>E59</f>
        <v>9469</v>
      </c>
    </row>
    <row r="81" s="33" customFormat="1" ht="12.75"/>
    <row r="82" s="33" customFormat="1" ht="12.75"/>
    <row r="83" s="33" customFormat="1" ht="12.75"/>
    <row r="84" s="33" customFormat="1" ht="12.75"/>
  </sheetData>
  <sheetProtection/>
  <printOptions/>
  <pageMargins left="0.5" right="0.5" top="0.5" bottom="0.5" header="0.5" footer="0.2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PageLayoutView="0" workbookViewId="0" topLeftCell="A37">
      <selection activeCell="A22" sqref="A22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5" width="14.00390625" style="0" customWidth="1"/>
    <col min="6" max="6" width="8.7109375" style="0" customWidth="1"/>
    <col min="7" max="7" width="7.28125" style="0" customWidth="1"/>
    <col min="8" max="8" width="11.140625" style="0" customWidth="1"/>
    <col min="9" max="9" width="6.8515625" style="0" customWidth="1"/>
    <col min="10" max="10" width="11.8515625" style="0" customWidth="1"/>
    <col min="11" max="11" width="7.7109375" style="0" customWidth="1"/>
  </cols>
  <sheetData>
    <row r="1" ht="15.75">
      <c r="A1" s="75" t="s">
        <v>37</v>
      </c>
    </row>
    <row r="2" ht="15.75">
      <c r="A2" s="75" t="s">
        <v>80</v>
      </c>
    </row>
    <row r="3" ht="13.5" thickBot="1"/>
    <row r="4" spans="1:5" ht="12.75">
      <c r="A4" s="1" t="s">
        <v>16</v>
      </c>
      <c r="B4" s="10">
        <v>38536</v>
      </c>
      <c r="C4" s="11">
        <v>38567</v>
      </c>
      <c r="D4" s="11">
        <v>38598</v>
      </c>
      <c r="E4" s="3" t="s">
        <v>1</v>
      </c>
    </row>
    <row r="5" spans="1:5" ht="12.75">
      <c r="A5" s="1" t="s">
        <v>91</v>
      </c>
      <c r="B5" s="4">
        <v>114</v>
      </c>
      <c r="C5" s="2">
        <v>179</v>
      </c>
      <c r="D5" s="2">
        <v>110</v>
      </c>
      <c r="E5" s="5">
        <f>SUM(B5:D5)</f>
        <v>403</v>
      </c>
    </row>
    <row r="6" spans="1:5" ht="12.75">
      <c r="A6" s="1" t="s">
        <v>22</v>
      </c>
      <c r="B6" s="12">
        <v>29</v>
      </c>
      <c r="C6" s="13">
        <v>5</v>
      </c>
      <c r="D6" s="13">
        <v>39</v>
      </c>
      <c r="E6" s="5">
        <f>SUM(B6:D6)</f>
        <v>73</v>
      </c>
    </row>
    <row r="7" spans="1:5" ht="12.75">
      <c r="A7" s="1" t="s">
        <v>85</v>
      </c>
      <c r="B7" s="4"/>
      <c r="C7" s="2"/>
      <c r="D7" s="2"/>
      <c r="E7" s="5">
        <v>15103</v>
      </c>
    </row>
    <row r="8" spans="1:5" ht="12.75">
      <c r="A8" s="1" t="s">
        <v>84</v>
      </c>
      <c r="B8" s="4"/>
      <c r="C8" s="2"/>
      <c r="D8" s="2"/>
      <c r="E8" s="5">
        <v>74143</v>
      </c>
    </row>
    <row r="9" spans="1:5" ht="12.75">
      <c r="A9" s="1" t="s">
        <v>87</v>
      </c>
      <c r="B9" s="4">
        <v>7500</v>
      </c>
      <c r="C9" s="2">
        <v>8333</v>
      </c>
      <c r="D9" s="2">
        <v>8510</v>
      </c>
      <c r="E9" s="5">
        <f>SUM(B9:D9)</f>
        <v>24343</v>
      </c>
    </row>
    <row r="10" spans="1:5" ht="12.75">
      <c r="A10" s="1" t="s">
        <v>3</v>
      </c>
      <c r="B10" s="4">
        <v>28</v>
      </c>
      <c r="C10" s="2">
        <v>12</v>
      </c>
      <c r="D10" s="2">
        <v>19</v>
      </c>
      <c r="E10" s="5">
        <f aca="true" t="shared" si="0" ref="E10:E16">SUM(B10:D10)</f>
        <v>59</v>
      </c>
    </row>
    <row r="11" spans="1:5" ht="12.75">
      <c r="A11" s="1" t="s">
        <v>4</v>
      </c>
      <c r="B11" s="4">
        <v>72</v>
      </c>
      <c r="C11" s="2">
        <v>115</v>
      </c>
      <c r="D11" s="2">
        <v>93</v>
      </c>
      <c r="E11" s="5">
        <f t="shared" si="0"/>
        <v>280</v>
      </c>
    </row>
    <row r="12" spans="1:5" ht="12.75">
      <c r="A12" s="1" t="s">
        <v>77</v>
      </c>
      <c r="B12" s="4">
        <v>16</v>
      </c>
      <c r="C12" s="2">
        <v>58</v>
      </c>
      <c r="D12" s="2">
        <v>60</v>
      </c>
      <c r="E12" s="5">
        <f t="shared" si="0"/>
        <v>134</v>
      </c>
    </row>
    <row r="13" spans="1:5" ht="12.75">
      <c r="A13" s="1" t="s">
        <v>5</v>
      </c>
      <c r="B13" s="4">
        <v>351</v>
      </c>
      <c r="C13" s="2">
        <v>556</v>
      </c>
      <c r="D13" s="2">
        <v>326</v>
      </c>
      <c r="E13" s="5">
        <f t="shared" si="0"/>
        <v>1233</v>
      </c>
    </row>
    <row r="14" spans="1:5" ht="12.75">
      <c r="A14" s="1" t="s">
        <v>6</v>
      </c>
      <c r="B14" s="4">
        <v>6</v>
      </c>
      <c r="C14" s="2">
        <v>10</v>
      </c>
      <c r="D14" s="2">
        <v>14</v>
      </c>
      <c r="E14" s="5">
        <f t="shared" si="0"/>
        <v>30</v>
      </c>
    </row>
    <row r="15" spans="1:5" ht="12.75">
      <c r="A15" s="1" t="s">
        <v>38</v>
      </c>
      <c r="B15" s="12">
        <v>876</v>
      </c>
      <c r="C15" s="13">
        <v>1030</v>
      </c>
      <c r="D15" s="13">
        <v>412</v>
      </c>
      <c r="E15" s="5">
        <f t="shared" si="0"/>
        <v>2318</v>
      </c>
    </row>
    <row r="16" spans="1:5" ht="13.5" thickBot="1">
      <c r="A16" s="1" t="s">
        <v>76</v>
      </c>
      <c r="B16" s="7">
        <v>2833</v>
      </c>
      <c r="C16" s="8">
        <v>2993</v>
      </c>
      <c r="D16" s="8">
        <v>3119</v>
      </c>
      <c r="E16" s="15">
        <f t="shared" si="0"/>
        <v>8945</v>
      </c>
    </row>
    <row r="17" spans="1:9" ht="13.5" thickBot="1">
      <c r="A17" s="1"/>
      <c r="B17" s="21"/>
      <c r="C17" s="21"/>
      <c r="D17" s="21"/>
      <c r="E17" s="22"/>
      <c r="G17" s="34"/>
      <c r="H17" s="34"/>
      <c r="I17" s="34"/>
    </row>
    <row r="18" spans="1:5" ht="12.75">
      <c r="A18" s="1" t="s">
        <v>17</v>
      </c>
      <c r="B18" s="10">
        <v>38629</v>
      </c>
      <c r="C18" s="11">
        <v>38659</v>
      </c>
      <c r="D18" s="11">
        <v>38689</v>
      </c>
      <c r="E18" s="3" t="s">
        <v>1</v>
      </c>
    </row>
    <row r="19" spans="1:256" ht="12" customHeight="1">
      <c r="A19" s="1" t="s">
        <v>91</v>
      </c>
      <c r="B19" s="4">
        <v>84</v>
      </c>
      <c r="C19" s="2">
        <v>124</v>
      </c>
      <c r="D19" s="2">
        <v>177</v>
      </c>
      <c r="E19" s="5">
        <f>SUM(B19:D19)</f>
        <v>385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22</v>
      </c>
      <c r="B20" s="12">
        <v>11</v>
      </c>
      <c r="C20" s="13">
        <v>9</v>
      </c>
      <c r="D20" s="13">
        <v>13</v>
      </c>
      <c r="E20" s="5">
        <f>SUM(B20:D20)</f>
        <v>33</v>
      </c>
      <c r="F20" s="7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85</v>
      </c>
      <c r="B21" s="4">
        <v>4153</v>
      </c>
      <c r="C21" s="2">
        <v>4349</v>
      </c>
      <c r="D21" s="2">
        <v>4200</v>
      </c>
      <c r="E21" s="5">
        <f>SUM(B21:D21)</f>
        <v>12702</v>
      </c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84</v>
      </c>
      <c r="B22" s="4">
        <v>18690</v>
      </c>
      <c r="C22" s="2">
        <v>19803</v>
      </c>
      <c r="D22" s="2">
        <v>15668</v>
      </c>
      <c r="E22" s="5">
        <f>SUM(B22:D22)</f>
        <v>54161</v>
      </c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87</v>
      </c>
      <c r="B23" s="4">
        <v>7770</v>
      </c>
      <c r="C23" s="2">
        <v>8510</v>
      </c>
      <c r="D23" s="2">
        <v>7770</v>
      </c>
      <c r="E23" s="5">
        <f>SUM(B23:D23)</f>
        <v>24050</v>
      </c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 t="s">
        <v>3</v>
      </c>
      <c r="B24" s="4">
        <v>18</v>
      </c>
      <c r="C24" s="2">
        <v>11</v>
      </c>
      <c r="D24" s="2">
        <v>8</v>
      </c>
      <c r="E24" s="5">
        <f aca="true" t="shared" si="1" ref="E24:E30">SUM(B24:D24)</f>
        <v>37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 t="s">
        <v>4</v>
      </c>
      <c r="B25" s="4">
        <v>106</v>
      </c>
      <c r="C25" s="2">
        <v>127</v>
      </c>
      <c r="D25" s="2">
        <v>102</v>
      </c>
      <c r="E25" s="5">
        <f t="shared" si="1"/>
        <v>335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" t="s">
        <v>77</v>
      </c>
      <c r="B26" s="4">
        <v>39</v>
      </c>
      <c r="C26" s="2">
        <v>19</v>
      </c>
      <c r="D26" s="2">
        <v>55</v>
      </c>
      <c r="E26" s="5">
        <f t="shared" si="1"/>
        <v>113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5</v>
      </c>
      <c r="B27" s="4">
        <v>154</v>
      </c>
      <c r="C27" s="2">
        <v>127</v>
      </c>
      <c r="D27" s="2">
        <v>157</v>
      </c>
      <c r="E27" s="5">
        <f t="shared" si="1"/>
        <v>438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" t="s">
        <v>6</v>
      </c>
      <c r="B28" s="4">
        <v>1</v>
      </c>
      <c r="C28" s="2">
        <v>4</v>
      </c>
      <c r="D28" s="2">
        <v>13</v>
      </c>
      <c r="E28" s="5">
        <f t="shared" si="1"/>
        <v>18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" t="s">
        <v>38</v>
      </c>
      <c r="B29" s="12">
        <v>952</v>
      </c>
      <c r="C29" s="13">
        <v>577</v>
      </c>
      <c r="D29" s="13">
        <v>586</v>
      </c>
      <c r="E29" s="5">
        <f t="shared" si="1"/>
        <v>2115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 thickBot="1">
      <c r="A30" s="1" t="s">
        <v>86</v>
      </c>
      <c r="B30" s="7">
        <v>2666</v>
      </c>
      <c r="C30" s="8">
        <v>2407</v>
      </c>
      <c r="D30" s="8">
        <v>2605</v>
      </c>
      <c r="E30" s="15">
        <f t="shared" si="1"/>
        <v>7678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5" ht="13.5" thickBot="1">
      <c r="A31" s="1"/>
      <c r="B31" s="21"/>
      <c r="C31" s="21"/>
      <c r="D31" s="21"/>
      <c r="E31" s="22"/>
    </row>
    <row r="32" spans="1:5" ht="12.75">
      <c r="A32" s="1" t="s">
        <v>13</v>
      </c>
      <c r="B32" s="10">
        <v>38720</v>
      </c>
      <c r="C32" s="11">
        <v>38751</v>
      </c>
      <c r="D32" s="11">
        <v>38779</v>
      </c>
      <c r="E32" s="3" t="s">
        <v>1</v>
      </c>
    </row>
    <row r="33" spans="1:5" ht="12.75">
      <c r="A33" s="1" t="s">
        <v>91</v>
      </c>
      <c r="B33" s="4">
        <v>166</v>
      </c>
      <c r="C33" s="2">
        <v>296</v>
      </c>
      <c r="D33" s="2">
        <v>357</v>
      </c>
      <c r="E33" s="5">
        <f aca="true" t="shared" si="2" ref="E33:E42">SUM(B33:D33)</f>
        <v>819</v>
      </c>
    </row>
    <row r="34" spans="1:12" ht="12.75">
      <c r="A34" s="1" t="s">
        <v>22</v>
      </c>
      <c r="B34" s="12">
        <v>15</v>
      </c>
      <c r="C34" s="13">
        <v>22</v>
      </c>
      <c r="D34" s="13">
        <v>23</v>
      </c>
      <c r="E34" s="5">
        <f t="shared" si="2"/>
        <v>60</v>
      </c>
      <c r="J34" s="34"/>
      <c r="L34" s="34"/>
    </row>
    <row r="35" spans="1:12" ht="12.75">
      <c r="A35" s="1" t="s">
        <v>85</v>
      </c>
      <c r="B35" s="87">
        <v>4294</v>
      </c>
      <c r="C35" s="13">
        <v>3867</v>
      </c>
      <c r="D35" s="88">
        <v>4385</v>
      </c>
      <c r="E35" s="5">
        <f t="shared" si="2"/>
        <v>12546</v>
      </c>
      <c r="G35" s="34"/>
      <c r="I35" s="34"/>
      <c r="J35" s="34"/>
      <c r="K35" s="29"/>
      <c r="L35" s="34"/>
    </row>
    <row r="36" spans="1:10" ht="12.75">
      <c r="A36" s="1" t="s">
        <v>84</v>
      </c>
      <c r="B36" s="87">
        <v>20418</v>
      </c>
      <c r="C36" s="13">
        <v>18913</v>
      </c>
      <c r="D36" s="88">
        <v>21398</v>
      </c>
      <c r="E36" s="5">
        <f t="shared" si="2"/>
        <v>60729</v>
      </c>
      <c r="J36" s="34"/>
    </row>
    <row r="37" spans="1:10" ht="12.75">
      <c r="A37" s="1" t="s">
        <v>87</v>
      </c>
      <c r="B37" s="4">
        <v>8100</v>
      </c>
      <c r="C37" s="2">
        <v>7800</v>
      </c>
      <c r="D37" s="2">
        <v>8910</v>
      </c>
      <c r="E37" s="5">
        <f t="shared" si="2"/>
        <v>24810</v>
      </c>
      <c r="J37" s="34"/>
    </row>
    <row r="38" spans="1:5" ht="12.75">
      <c r="A38" s="1" t="s">
        <v>3</v>
      </c>
      <c r="B38" s="4">
        <v>8783</v>
      </c>
      <c r="C38" s="2">
        <v>9</v>
      </c>
      <c r="D38" s="2">
        <v>18</v>
      </c>
      <c r="E38" s="5">
        <f t="shared" si="2"/>
        <v>8810</v>
      </c>
    </row>
    <row r="39" spans="1:5" ht="12.75">
      <c r="A39" s="1" t="s">
        <v>4</v>
      </c>
      <c r="B39" s="4">
        <v>100</v>
      </c>
      <c r="C39" s="2">
        <v>123</v>
      </c>
      <c r="D39" s="2">
        <v>118</v>
      </c>
      <c r="E39" s="5">
        <f t="shared" si="2"/>
        <v>341</v>
      </c>
    </row>
    <row r="40" spans="1:5" ht="12.75">
      <c r="A40" s="1" t="s">
        <v>77</v>
      </c>
      <c r="B40" s="4">
        <v>15</v>
      </c>
      <c r="C40" s="2">
        <v>68</v>
      </c>
      <c r="D40" s="2">
        <v>50</v>
      </c>
      <c r="E40" s="5">
        <f t="shared" si="2"/>
        <v>133</v>
      </c>
    </row>
    <row r="41" spans="1:5" ht="12.75">
      <c r="A41" s="1" t="s">
        <v>5</v>
      </c>
      <c r="B41" s="4">
        <v>355</v>
      </c>
      <c r="C41" s="2">
        <v>203</v>
      </c>
      <c r="D41" s="2">
        <v>250</v>
      </c>
      <c r="E41" s="5">
        <f t="shared" si="2"/>
        <v>808</v>
      </c>
    </row>
    <row r="42" spans="1:10" ht="12.75">
      <c r="A42" s="1" t="s">
        <v>6</v>
      </c>
      <c r="B42" s="4">
        <v>15</v>
      </c>
      <c r="C42" s="2">
        <v>8</v>
      </c>
      <c r="D42" s="2">
        <v>11</v>
      </c>
      <c r="E42" s="5">
        <f t="shared" si="2"/>
        <v>34</v>
      </c>
      <c r="J42" s="29"/>
    </row>
    <row r="43" spans="1:5" ht="12.75">
      <c r="A43" s="1" t="s">
        <v>38</v>
      </c>
      <c r="B43" s="12">
        <v>558</v>
      </c>
      <c r="C43" s="13">
        <v>550</v>
      </c>
      <c r="D43" s="13">
        <v>598</v>
      </c>
      <c r="E43" s="14">
        <f>(E39+E41)/63</f>
        <v>18.238095238095237</v>
      </c>
    </row>
    <row r="44" spans="1:5" ht="12.75">
      <c r="A44" s="1" t="s">
        <v>76</v>
      </c>
      <c r="B44" s="12">
        <v>2613</v>
      </c>
      <c r="C44" s="13">
        <v>2717</v>
      </c>
      <c r="D44" s="13">
        <v>3064</v>
      </c>
      <c r="E44" s="5">
        <f>SUM(B44:D44)</f>
        <v>8394</v>
      </c>
    </row>
    <row r="45" spans="1:5" ht="13.5" thickBot="1">
      <c r="A45" s="1"/>
      <c r="B45" s="21"/>
      <c r="C45" s="21"/>
      <c r="D45" s="21"/>
      <c r="E45" s="22"/>
    </row>
    <row r="46" spans="1:7" ht="12.75">
      <c r="A46" s="1" t="s">
        <v>15</v>
      </c>
      <c r="B46" s="10">
        <v>38811</v>
      </c>
      <c r="C46" s="11">
        <v>38840</v>
      </c>
      <c r="D46" s="11">
        <v>38871</v>
      </c>
      <c r="E46" s="3" t="s">
        <v>1</v>
      </c>
      <c r="G46" s="91"/>
    </row>
    <row r="47" spans="1:5" ht="12.75">
      <c r="A47" s="1" t="s">
        <v>91</v>
      </c>
      <c r="B47" s="4">
        <v>142</v>
      </c>
      <c r="C47" s="2">
        <v>409</v>
      </c>
      <c r="D47" s="2">
        <v>263</v>
      </c>
      <c r="E47" s="5">
        <f>SUM(B47:D47)</f>
        <v>814</v>
      </c>
    </row>
    <row r="48" spans="1:8" ht="12.75">
      <c r="A48" s="1" t="s">
        <v>22</v>
      </c>
      <c r="B48" s="12">
        <v>27</v>
      </c>
      <c r="C48" s="13">
        <v>21</v>
      </c>
      <c r="D48" s="13">
        <v>41</v>
      </c>
      <c r="E48" s="5">
        <f>SUM(B48:D48)</f>
        <v>89</v>
      </c>
      <c r="G48" t="s">
        <v>92</v>
      </c>
      <c r="H48" t="s">
        <v>93</v>
      </c>
    </row>
    <row r="49" spans="1:8" ht="12.75">
      <c r="A49" s="1" t="s">
        <v>85</v>
      </c>
      <c r="B49" s="4">
        <v>7962</v>
      </c>
      <c r="C49" s="2">
        <v>5217</v>
      </c>
      <c r="D49" s="2"/>
      <c r="E49" s="5">
        <f>SUM(B49:D49)</f>
        <v>13179</v>
      </c>
      <c r="H49">
        <v>846</v>
      </c>
    </row>
    <row r="50" spans="1:8" ht="12.75">
      <c r="A50" s="1" t="s">
        <v>84</v>
      </c>
      <c r="B50" s="4">
        <v>18313</v>
      </c>
      <c r="C50" s="2">
        <v>5030</v>
      </c>
      <c r="D50" s="2"/>
      <c r="E50" s="5">
        <f>SUM(B50:D50)</f>
        <v>23343</v>
      </c>
      <c r="H50">
        <v>1070</v>
      </c>
    </row>
    <row r="51" spans="1:5" ht="12.75">
      <c r="A51" s="1" t="s">
        <v>87</v>
      </c>
      <c r="B51" s="4">
        <v>9500</v>
      </c>
      <c r="C51" s="2">
        <v>10395</v>
      </c>
      <c r="D51" s="2">
        <v>10190</v>
      </c>
      <c r="E51" s="5">
        <f>SUM(B51:D51)</f>
        <v>30085</v>
      </c>
    </row>
    <row r="52" spans="1:5" ht="12.75">
      <c r="A52" s="1" t="s">
        <v>3</v>
      </c>
      <c r="B52" s="4">
        <v>28</v>
      </c>
      <c r="C52" s="2">
        <v>10</v>
      </c>
      <c r="D52" s="2">
        <v>9</v>
      </c>
      <c r="E52" s="5">
        <f aca="true" t="shared" si="3" ref="E52:E58">SUM(B52:D52)</f>
        <v>47</v>
      </c>
    </row>
    <row r="53" spans="1:5" ht="12.75">
      <c r="A53" s="1" t="s">
        <v>4</v>
      </c>
      <c r="B53" s="4">
        <v>76</v>
      </c>
      <c r="C53" s="2">
        <v>103</v>
      </c>
      <c r="D53" s="2">
        <v>73</v>
      </c>
      <c r="E53" s="5">
        <f t="shared" si="3"/>
        <v>252</v>
      </c>
    </row>
    <row r="54" spans="1:5" ht="12.75">
      <c r="A54" s="1" t="s">
        <v>77</v>
      </c>
      <c r="B54" s="4">
        <v>36</v>
      </c>
      <c r="C54" s="2">
        <v>53</v>
      </c>
      <c r="D54" s="2">
        <v>15</v>
      </c>
      <c r="E54" s="5">
        <f t="shared" si="3"/>
        <v>104</v>
      </c>
    </row>
    <row r="55" spans="1:5" ht="12.75">
      <c r="A55" s="1" t="s">
        <v>5</v>
      </c>
      <c r="B55" s="4">
        <v>125</v>
      </c>
      <c r="C55" s="2">
        <v>176</v>
      </c>
      <c r="D55" s="2">
        <v>157</v>
      </c>
      <c r="E55" s="5">
        <f t="shared" si="3"/>
        <v>458</v>
      </c>
    </row>
    <row r="56" spans="1:5" ht="12.75">
      <c r="A56" s="1" t="s">
        <v>6</v>
      </c>
      <c r="B56" s="4">
        <v>0</v>
      </c>
      <c r="C56" s="2">
        <v>5</v>
      </c>
      <c r="D56" s="2">
        <v>3</v>
      </c>
      <c r="E56" s="5">
        <f t="shared" si="3"/>
        <v>8</v>
      </c>
    </row>
    <row r="57" spans="1:5" ht="12.75">
      <c r="A57" s="1" t="s">
        <v>38</v>
      </c>
      <c r="B57" s="12">
        <v>525</v>
      </c>
      <c r="C57" s="13">
        <v>652</v>
      </c>
      <c r="D57" s="13">
        <v>573</v>
      </c>
      <c r="E57" s="5">
        <f t="shared" si="3"/>
        <v>1750</v>
      </c>
    </row>
    <row r="58" spans="1:5" ht="13.5" thickBot="1">
      <c r="A58" s="1" t="s">
        <v>76</v>
      </c>
      <c r="B58" s="85">
        <v>2776</v>
      </c>
      <c r="C58" s="86">
        <v>2889</v>
      </c>
      <c r="D58" s="86"/>
      <c r="E58" s="15">
        <f t="shared" si="3"/>
        <v>5665</v>
      </c>
    </row>
    <row r="59" spans="1:5" ht="13.5" thickBot="1">
      <c r="A59" s="1"/>
      <c r="B59" s="21"/>
      <c r="C59" s="21"/>
      <c r="D59" s="21"/>
      <c r="E59" s="23"/>
    </row>
    <row r="60" spans="1:5" ht="39" thickBot="1">
      <c r="A60" s="1" t="s">
        <v>81</v>
      </c>
      <c r="B60" s="89" t="s">
        <v>19</v>
      </c>
      <c r="D60" s="74" t="s">
        <v>82</v>
      </c>
      <c r="E60" s="73" t="s">
        <v>19</v>
      </c>
    </row>
    <row r="61" spans="1:8" ht="12.75">
      <c r="A61" s="1" t="s">
        <v>90</v>
      </c>
      <c r="B61" s="19">
        <f>SUM(E5+E19+E33+E47)</f>
        <v>2421</v>
      </c>
      <c r="D61" s="44" t="s">
        <v>2</v>
      </c>
      <c r="E61" s="45"/>
      <c r="G61">
        <v>2421</v>
      </c>
      <c r="H61" s="34"/>
    </row>
    <row r="62" spans="1:8" ht="12.75">
      <c r="A62" s="1" t="s">
        <v>22</v>
      </c>
      <c r="B62" s="19">
        <f>SUM(E48+E34+E20+E6)</f>
        <v>255</v>
      </c>
      <c r="D62" s="44" t="s">
        <v>3</v>
      </c>
      <c r="E62" s="26"/>
      <c r="G62">
        <v>255</v>
      </c>
      <c r="H62" s="34"/>
    </row>
    <row r="63" spans="1:8" ht="12.75">
      <c r="A63" s="1" t="s">
        <v>85</v>
      </c>
      <c r="B63" s="19">
        <f>SUM(E7+E21+E35+E49)</f>
        <v>53530</v>
      </c>
      <c r="D63" s="44" t="s">
        <v>4</v>
      </c>
      <c r="E63" s="26"/>
      <c r="G63">
        <f>SUM(G61:G62)</f>
        <v>2676</v>
      </c>
      <c r="H63" s="34"/>
    </row>
    <row r="64" spans="1:8" ht="13.5" thickBot="1">
      <c r="A64" s="17" t="s">
        <v>84</v>
      </c>
      <c r="B64" s="90">
        <f>SUM(E8+E22+E36+E50)</f>
        <v>212376</v>
      </c>
      <c r="D64" s="44" t="s">
        <v>12</v>
      </c>
      <c r="E64" s="27"/>
      <c r="H64" s="34"/>
    </row>
    <row r="65" spans="1:8" ht="12.75">
      <c r="A65" s="1" t="s">
        <v>87</v>
      </c>
      <c r="B65" s="19">
        <f>SUM(E9+E23+E37+E51)</f>
        <v>103288</v>
      </c>
      <c r="H65" s="34"/>
    </row>
    <row r="66" spans="1:8" ht="12.75">
      <c r="A66" s="1" t="s">
        <v>3</v>
      </c>
      <c r="B66" s="19">
        <f>SUM(E52+E38+E24+E10)</f>
        <v>8953</v>
      </c>
      <c r="H66" s="34"/>
    </row>
    <row r="67" spans="1:8" ht="12.75">
      <c r="A67" s="1" t="s">
        <v>4</v>
      </c>
      <c r="B67" s="19">
        <f>SUM(E53+E39+E25+E11)</f>
        <v>1208</v>
      </c>
      <c r="H67" s="34"/>
    </row>
    <row r="68" spans="1:8" ht="12.75">
      <c r="A68" s="1" t="s">
        <v>77</v>
      </c>
      <c r="B68" s="19">
        <f>SUM(E54+E40+E26+E12)</f>
        <v>484</v>
      </c>
      <c r="H68" s="34"/>
    </row>
    <row r="69" spans="1:8" ht="12.75">
      <c r="A69" s="1" t="s">
        <v>5</v>
      </c>
      <c r="B69" s="19">
        <f>SUM(E55+E41+E27+E13)</f>
        <v>2937</v>
      </c>
      <c r="H69" s="34"/>
    </row>
    <row r="70" spans="1:8" ht="12.75">
      <c r="A70" s="1" t="s">
        <v>6</v>
      </c>
      <c r="B70" s="19">
        <f>SUM(E56+E42+E28+E14)</f>
        <v>90</v>
      </c>
      <c r="G70" s="34"/>
      <c r="H70" s="34"/>
    </row>
    <row r="71" spans="1:8" ht="12.75">
      <c r="A71" s="1" t="s">
        <v>38</v>
      </c>
      <c r="B71" s="19">
        <f>SUM(E57+E44+E29+E15)</f>
        <v>14577</v>
      </c>
      <c r="G71" s="34"/>
      <c r="H71" s="34"/>
    </row>
    <row r="72" spans="1:8" ht="13.5" thickBot="1">
      <c r="A72" s="1" t="s">
        <v>76</v>
      </c>
      <c r="B72" s="83">
        <f>SUM(E58+E44+E30+E16)</f>
        <v>30682</v>
      </c>
      <c r="H72" s="34"/>
    </row>
    <row r="73" ht="13.5" thickBot="1"/>
    <row r="74" spans="1:3" ht="12.75">
      <c r="A74" s="92"/>
      <c r="B74" s="99" t="s">
        <v>19</v>
      </c>
      <c r="C74" t="s">
        <v>94</v>
      </c>
    </row>
    <row r="75" spans="1:4" ht="12.75">
      <c r="A75" s="93" t="s">
        <v>90</v>
      </c>
      <c r="B75" s="96">
        <v>2421</v>
      </c>
      <c r="D75" s="29"/>
    </row>
    <row r="76" spans="1:4" ht="12.75">
      <c r="A76" s="93" t="s">
        <v>22</v>
      </c>
      <c r="B76" s="96">
        <v>255</v>
      </c>
      <c r="D76" s="29"/>
    </row>
    <row r="77" spans="1:4" ht="12.75">
      <c r="A77" s="93" t="s">
        <v>85</v>
      </c>
      <c r="B77" s="96">
        <v>58369</v>
      </c>
      <c r="C77" s="34"/>
      <c r="D77" s="29"/>
    </row>
    <row r="78" spans="1:3" s="33" customFormat="1" ht="12.75">
      <c r="A78" s="94" t="s">
        <v>84</v>
      </c>
      <c r="B78" s="96">
        <v>231683</v>
      </c>
      <c r="C78" s="34"/>
    </row>
    <row r="79" spans="1:2" s="33" customFormat="1" ht="12.75">
      <c r="A79" s="93" t="s">
        <v>87</v>
      </c>
      <c r="B79" s="96">
        <v>103288</v>
      </c>
    </row>
    <row r="80" spans="1:2" s="33" customFormat="1" ht="12.75">
      <c r="A80" s="93" t="s">
        <v>3</v>
      </c>
      <c r="B80" s="96">
        <v>8953</v>
      </c>
    </row>
    <row r="81" spans="1:2" s="33" customFormat="1" ht="12.75">
      <c r="A81" s="93" t="s">
        <v>4</v>
      </c>
      <c r="B81" s="97">
        <v>1208</v>
      </c>
    </row>
    <row r="82" spans="1:2" ht="12.75">
      <c r="A82" s="93" t="s">
        <v>77</v>
      </c>
      <c r="B82" s="97">
        <v>484</v>
      </c>
    </row>
    <row r="83" spans="1:2" ht="12.75">
      <c r="A83" s="93" t="s">
        <v>5</v>
      </c>
      <c r="B83" s="97">
        <v>2937</v>
      </c>
    </row>
    <row r="84" spans="1:2" ht="12.75">
      <c r="A84" s="93" t="s">
        <v>6</v>
      </c>
      <c r="B84" s="97">
        <v>90</v>
      </c>
    </row>
    <row r="85" spans="1:4" ht="12.75">
      <c r="A85" s="93" t="s">
        <v>38</v>
      </c>
      <c r="B85" s="96">
        <v>14577</v>
      </c>
      <c r="D85" s="29"/>
    </row>
    <row r="86" spans="1:3" ht="13.5" thickBot="1">
      <c r="A86" s="95" t="s">
        <v>76</v>
      </c>
      <c r="B86" s="98">
        <v>33471</v>
      </c>
      <c r="C86" s="34"/>
    </row>
  </sheetData>
  <sheetProtection/>
  <printOptions/>
  <pageMargins left="0.5" right="0.5" top="0.25" bottom="0.2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PageLayoutView="0" workbookViewId="0" topLeftCell="A67">
      <selection activeCell="C89" sqref="C89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5" width="14.00390625" style="0" customWidth="1"/>
    <col min="6" max="6" width="8.7109375" style="0" customWidth="1"/>
    <col min="7" max="7" width="7.28125" style="0" customWidth="1"/>
    <col min="8" max="8" width="11.140625" style="0" customWidth="1"/>
    <col min="9" max="9" width="6.8515625" style="0" customWidth="1"/>
    <col min="10" max="10" width="11.8515625" style="0" customWidth="1"/>
    <col min="11" max="11" width="7.7109375" style="0" customWidth="1"/>
  </cols>
  <sheetData>
    <row r="1" ht="15.75">
      <c r="A1" s="75" t="s">
        <v>37</v>
      </c>
    </row>
    <row r="2" ht="15.75">
      <c r="A2" s="75" t="s">
        <v>95</v>
      </c>
    </row>
    <row r="3" ht="13.5" thickBot="1"/>
    <row r="4" spans="1:5" ht="12.75">
      <c r="A4" s="1" t="s">
        <v>16</v>
      </c>
      <c r="B4" s="10">
        <v>38901</v>
      </c>
      <c r="C4" s="11">
        <v>38932</v>
      </c>
      <c r="D4" s="11">
        <v>38963</v>
      </c>
      <c r="E4" s="3" t="s">
        <v>1</v>
      </c>
    </row>
    <row r="5" spans="1:5" ht="12.75">
      <c r="A5" s="1" t="s">
        <v>91</v>
      </c>
      <c r="B5" s="4">
        <v>265</v>
      </c>
      <c r="C5" s="2">
        <v>341</v>
      </c>
      <c r="D5" s="2">
        <v>286</v>
      </c>
      <c r="E5" s="5">
        <f>SUM(B5:D5)</f>
        <v>892</v>
      </c>
    </row>
    <row r="6" spans="1:5" ht="12.75">
      <c r="A6" s="1" t="s">
        <v>22</v>
      </c>
      <c r="B6" s="12"/>
      <c r="C6" s="13"/>
      <c r="D6" s="13"/>
      <c r="E6" s="5">
        <f>SUM(B6:D6)</f>
        <v>0</v>
      </c>
    </row>
    <row r="7" spans="1:5" ht="12.75">
      <c r="A7" s="1" t="s">
        <v>85</v>
      </c>
      <c r="B7" s="4"/>
      <c r="C7" s="2"/>
      <c r="D7" s="2"/>
      <c r="E7" s="5">
        <f>SUM(B7:D7)</f>
        <v>0</v>
      </c>
    </row>
    <row r="8" spans="1:5" ht="12.75">
      <c r="A8" s="1" t="s">
        <v>84</v>
      </c>
      <c r="B8" s="4"/>
      <c r="C8" s="2"/>
      <c r="D8" s="2"/>
      <c r="E8" s="5">
        <f>SUM(B8:D8)</f>
        <v>0</v>
      </c>
    </row>
    <row r="9" spans="1:5" ht="12.75">
      <c r="A9" s="1" t="s">
        <v>87</v>
      </c>
      <c r="B9" s="4"/>
      <c r="C9" s="2"/>
      <c r="D9" s="2"/>
      <c r="E9" s="5">
        <f>SUM(B9:D9)</f>
        <v>0</v>
      </c>
    </row>
    <row r="10" spans="1:5" ht="12.75">
      <c r="A10" s="1" t="s">
        <v>3</v>
      </c>
      <c r="B10" s="4">
        <v>13</v>
      </c>
      <c r="C10" s="2">
        <v>8</v>
      </c>
      <c r="D10" s="2">
        <v>11</v>
      </c>
      <c r="E10" s="5">
        <f aca="true" t="shared" si="0" ref="E10:E16">SUM(B10:D10)</f>
        <v>32</v>
      </c>
    </row>
    <row r="11" spans="1:5" ht="12.75">
      <c r="A11" s="1" t="s">
        <v>98</v>
      </c>
      <c r="B11" s="4">
        <v>178</v>
      </c>
      <c r="C11" s="2">
        <v>180</v>
      </c>
      <c r="D11" s="2">
        <v>170</v>
      </c>
      <c r="E11" s="5">
        <f t="shared" si="0"/>
        <v>528</v>
      </c>
    </row>
    <row r="12" spans="1:5" ht="12.75">
      <c r="A12" s="1" t="s">
        <v>4</v>
      </c>
      <c r="B12" s="4">
        <v>261</v>
      </c>
      <c r="C12" s="2">
        <v>278</v>
      </c>
      <c r="D12" s="2">
        <v>198</v>
      </c>
      <c r="E12" s="5">
        <f t="shared" si="0"/>
        <v>737</v>
      </c>
    </row>
    <row r="13" spans="1:5" ht="12.75">
      <c r="A13" s="1" t="s">
        <v>77</v>
      </c>
      <c r="B13" s="4"/>
      <c r="C13" s="2"/>
      <c r="D13" s="2"/>
      <c r="E13" s="5">
        <f t="shared" si="0"/>
        <v>0</v>
      </c>
    </row>
    <row r="14" spans="1:5" ht="12.75">
      <c r="A14" s="1" t="s">
        <v>6</v>
      </c>
      <c r="B14" s="4">
        <v>1</v>
      </c>
      <c r="C14" s="2">
        <v>1</v>
      </c>
      <c r="D14" s="2">
        <v>3</v>
      </c>
      <c r="E14" s="5">
        <f t="shared" si="0"/>
        <v>5</v>
      </c>
    </row>
    <row r="15" spans="1:5" ht="12.75">
      <c r="A15" s="1" t="s">
        <v>38</v>
      </c>
      <c r="B15" s="12">
        <v>430</v>
      </c>
      <c r="C15" s="13">
        <v>601</v>
      </c>
      <c r="D15" s="13">
        <v>415</v>
      </c>
      <c r="E15" s="5">
        <f t="shared" si="0"/>
        <v>1446</v>
      </c>
    </row>
    <row r="16" spans="1:5" ht="13.5" thickBot="1">
      <c r="A16" s="1" t="s">
        <v>76</v>
      </c>
      <c r="B16" s="7">
        <v>2474</v>
      </c>
      <c r="C16" s="8">
        <v>2861</v>
      </c>
      <c r="D16" s="86">
        <v>2317.5</v>
      </c>
      <c r="E16" s="15">
        <f t="shared" si="0"/>
        <v>7652.5</v>
      </c>
    </row>
    <row r="17" spans="1:9" ht="13.5" thickBot="1">
      <c r="A17" s="1"/>
      <c r="B17" s="21"/>
      <c r="C17" s="21"/>
      <c r="D17" s="21"/>
      <c r="E17" s="22"/>
      <c r="G17" s="34"/>
      <c r="H17" s="34"/>
      <c r="I17" s="34"/>
    </row>
    <row r="18" spans="1:5" ht="12.75">
      <c r="A18" s="1" t="s">
        <v>17</v>
      </c>
      <c r="B18" s="10">
        <v>38994</v>
      </c>
      <c r="C18" s="11">
        <v>39024</v>
      </c>
      <c r="D18" s="11">
        <v>39054</v>
      </c>
      <c r="E18" s="3" t="s">
        <v>1</v>
      </c>
    </row>
    <row r="19" spans="1:256" ht="12" customHeight="1">
      <c r="A19" s="1" t="s">
        <v>91</v>
      </c>
      <c r="B19" s="4">
        <v>267</v>
      </c>
      <c r="C19" s="2">
        <v>285</v>
      </c>
      <c r="D19" s="2">
        <v>219</v>
      </c>
      <c r="E19" s="5">
        <f>SUM(B19:D19)</f>
        <v>771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22</v>
      </c>
      <c r="B20" s="12"/>
      <c r="C20" s="13"/>
      <c r="D20" s="13"/>
      <c r="E20" s="5">
        <f>SUM(B20:D20)</f>
        <v>0</v>
      </c>
      <c r="F20" s="7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85</v>
      </c>
      <c r="B21" s="4"/>
      <c r="C21" s="2"/>
      <c r="D21" s="2"/>
      <c r="E21" s="5">
        <f>SUM(B21:D21)</f>
        <v>0</v>
      </c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84</v>
      </c>
      <c r="B22" s="4">
        <v>148</v>
      </c>
      <c r="C22" s="2">
        <v>891</v>
      </c>
      <c r="D22" s="2">
        <v>882</v>
      </c>
      <c r="E22" s="5">
        <f>SUM(B22:D22)</f>
        <v>1921</v>
      </c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87</v>
      </c>
      <c r="B23" s="4"/>
      <c r="C23" s="2"/>
      <c r="D23" s="2"/>
      <c r="E23" s="5">
        <f>SUM(B23:D23)</f>
        <v>0</v>
      </c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 t="s">
        <v>3</v>
      </c>
      <c r="B24" s="4">
        <v>69</v>
      </c>
      <c r="C24" s="2">
        <v>8</v>
      </c>
      <c r="D24" s="2">
        <v>11</v>
      </c>
      <c r="E24" s="5">
        <f aca="true" t="shared" si="1" ref="E24:E30">SUM(B24:D24)</f>
        <v>88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 t="s">
        <v>98</v>
      </c>
      <c r="B25" s="4">
        <v>274</v>
      </c>
      <c r="C25" s="2">
        <v>259</v>
      </c>
      <c r="D25" s="2">
        <v>89</v>
      </c>
      <c r="E25" s="5">
        <f t="shared" si="1"/>
        <v>622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" t="s">
        <v>4</v>
      </c>
      <c r="B26" s="4">
        <v>257</v>
      </c>
      <c r="C26" s="2">
        <v>173</v>
      </c>
      <c r="D26" s="2">
        <v>183</v>
      </c>
      <c r="E26" s="5">
        <f t="shared" si="1"/>
        <v>613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77</v>
      </c>
      <c r="B27" s="4"/>
      <c r="C27" s="2"/>
      <c r="D27" s="2"/>
      <c r="E27" s="5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" t="s">
        <v>6</v>
      </c>
      <c r="B28" s="4">
        <v>1</v>
      </c>
      <c r="C28" s="2">
        <v>1</v>
      </c>
      <c r="D28" s="2">
        <v>0</v>
      </c>
      <c r="E28" s="5">
        <f t="shared" si="1"/>
        <v>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" t="s">
        <v>38</v>
      </c>
      <c r="B29" s="12">
        <v>614</v>
      </c>
      <c r="C29" s="13">
        <v>677</v>
      </c>
      <c r="D29" s="13">
        <v>304</v>
      </c>
      <c r="E29" s="5">
        <f t="shared" si="1"/>
        <v>1595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 thickBot="1">
      <c r="A30" s="1" t="s">
        <v>86</v>
      </c>
      <c r="B30" s="7">
        <v>2612</v>
      </c>
      <c r="C30" s="8">
        <v>2374</v>
      </c>
      <c r="D30" s="86">
        <v>1897.5</v>
      </c>
      <c r="E30" s="15">
        <f t="shared" si="1"/>
        <v>6883.5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5" ht="13.5" thickBot="1">
      <c r="A31" s="1"/>
      <c r="B31" s="21"/>
      <c r="C31" s="21"/>
      <c r="D31" s="21"/>
      <c r="E31" s="22"/>
    </row>
    <row r="32" spans="1:5" ht="12.75">
      <c r="A32" s="1" t="s">
        <v>13</v>
      </c>
      <c r="B32" s="10">
        <v>39085</v>
      </c>
      <c r="C32" s="11">
        <v>39116</v>
      </c>
      <c r="D32" s="11">
        <v>39144</v>
      </c>
      <c r="E32" s="3" t="s">
        <v>1</v>
      </c>
    </row>
    <row r="33" spans="1:5" ht="12.75">
      <c r="A33" s="1" t="s">
        <v>91</v>
      </c>
      <c r="B33" s="4">
        <v>238</v>
      </c>
      <c r="C33" s="2">
        <v>254</v>
      </c>
      <c r="D33" s="2">
        <v>361</v>
      </c>
      <c r="E33" s="5">
        <f aca="true" t="shared" si="2" ref="E33:E43">SUM(B33:D33)</f>
        <v>853</v>
      </c>
    </row>
    <row r="34" spans="1:12" ht="12.75">
      <c r="A34" s="1" t="s">
        <v>22</v>
      </c>
      <c r="B34" s="12"/>
      <c r="C34" s="13"/>
      <c r="D34" s="13"/>
      <c r="E34" s="5">
        <f t="shared" si="2"/>
        <v>0</v>
      </c>
      <c r="J34" s="34"/>
      <c r="L34" s="34"/>
    </row>
    <row r="35" spans="1:12" ht="12.75">
      <c r="A35" s="1" t="s">
        <v>85</v>
      </c>
      <c r="B35" s="87"/>
      <c r="C35" s="13"/>
      <c r="D35" s="88"/>
      <c r="E35" s="5">
        <f t="shared" si="2"/>
        <v>0</v>
      </c>
      <c r="G35" s="34"/>
      <c r="I35" s="34"/>
      <c r="J35" s="34"/>
      <c r="K35" s="29"/>
      <c r="L35" s="34"/>
    </row>
    <row r="36" spans="1:10" ht="12.75">
      <c r="A36" s="1" t="s">
        <v>84</v>
      </c>
      <c r="B36" s="87">
        <v>1150</v>
      </c>
      <c r="C36" s="13">
        <v>1078</v>
      </c>
      <c r="D36" s="88">
        <v>1032</v>
      </c>
      <c r="E36" s="5">
        <f t="shared" si="2"/>
        <v>3260</v>
      </c>
      <c r="J36" s="34"/>
    </row>
    <row r="37" spans="1:10" ht="12.75">
      <c r="A37" s="1" t="s">
        <v>87</v>
      </c>
      <c r="B37" s="4"/>
      <c r="C37" s="2"/>
      <c r="D37" s="2"/>
      <c r="E37" s="5">
        <f t="shared" si="2"/>
        <v>0</v>
      </c>
      <c r="J37" s="34"/>
    </row>
    <row r="38" spans="1:5" ht="12.75">
      <c r="A38" s="1" t="s">
        <v>3</v>
      </c>
      <c r="B38" s="4">
        <v>30</v>
      </c>
      <c r="C38" s="2">
        <v>15</v>
      </c>
      <c r="D38" s="2">
        <v>19</v>
      </c>
      <c r="E38" s="5">
        <f t="shared" si="2"/>
        <v>64</v>
      </c>
    </row>
    <row r="39" spans="1:5" ht="12.75">
      <c r="A39" s="1" t="s">
        <v>98</v>
      </c>
      <c r="B39" s="4">
        <v>250</v>
      </c>
      <c r="C39" s="2">
        <v>146</v>
      </c>
      <c r="D39" s="2">
        <v>809</v>
      </c>
      <c r="E39" s="5">
        <f t="shared" si="2"/>
        <v>1205</v>
      </c>
    </row>
    <row r="40" spans="1:5" ht="12.75">
      <c r="A40" s="1" t="s">
        <v>4</v>
      </c>
      <c r="B40" s="4">
        <v>240</v>
      </c>
      <c r="C40" s="2">
        <v>238</v>
      </c>
      <c r="D40" s="2">
        <v>267</v>
      </c>
      <c r="E40" s="5">
        <f t="shared" si="2"/>
        <v>745</v>
      </c>
    </row>
    <row r="41" spans="1:5" ht="12.75">
      <c r="A41" s="1" t="s">
        <v>77</v>
      </c>
      <c r="B41" s="4"/>
      <c r="C41" s="2"/>
      <c r="D41" s="2"/>
      <c r="E41" s="5">
        <f t="shared" si="2"/>
        <v>0</v>
      </c>
    </row>
    <row r="42" spans="1:10" ht="12.75">
      <c r="A42" s="1" t="s">
        <v>6</v>
      </c>
      <c r="B42" s="4">
        <v>0</v>
      </c>
      <c r="C42" s="2">
        <v>3</v>
      </c>
      <c r="D42" s="2">
        <v>6</v>
      </c>
      <c r="E42" s="5">
        <f t="shared" si="2"/>
        <v>9</v>
      </c>
      <c r="J42" s="29"/>
    </row>
    <row r="43" spans="1:5" ht="12.75">
      <c r="A43" s="1" t="s">
        <v>38</v>
      </c>
      <c r="B43" s="12">
        <v>357</v>
      </c>
      <c r="C43" s="13">
        <v>480</v>
      </c>
      <c r="D43" s="13">
        <v>735</v>
      </c>
      <c r="E43" s="5">
        <f t="shared" si="2"/>
        <v>1572</v>
      </c>
    </row>
    <row r="44" spans="1:5" ht="12.75">
      <c r="A44" s="1" t="s">
        <v>76</v>
      </c>
      <c r="B44" s="12">
        <v>2501</v>
      </c>
      <c r="C44" s="13">
        <v>2322</v>
      </c>
      <c r="D44" s="13">
        <v>2615</v>
      </c>
      <c r="E44" s="5">
        <f>SUM(B44:D44)</f>
        <v>7438</v>
      </c>
    </row>
    <row r="45" spans="1:5" ht="13.5" thickBot="1">
      <c r="A45" s="1"/>
      <c r="B45" s="21"/>
      <c r="C45" s="21"/>
      <c r="D45" s="21"/>
      <c r="E45" s="22"/>
    </row>
    <row r="46" spans="1:7" ht="12.75">
      <c r="A46" s="1" t="s">
        <v>15</v>
      </c>
      <c r="B46" s="10">
        <v>39176</v>
      </c>
      <c r="C46" s="11">
        <v>39205</v>
      </c>
      <c r="D46" s="11">
        <v>39236</v>
      </c>
      <c r="E46" s="3" t="s">
        <v>1</v>
      </c>
      <c r="G46" s="91"/>
    </row>
    <row r="47" spans="1:5" ht="12.75">
      <c r="A47" s="1" t="s">
        <v>91</v>
      </c>
      <c r="B47" s="4">
        <v>329</v>
      </c>
      <c r="C47" s="2">
        <v>267</v>
      </c>
      <c r="D47" s="2">
        <v>287</v>
      </c>
      <c r="E47" s="5">
        <f>SUM(B47:D47)</f>
        <v>883</v>
      </c>
    </row>
    <row r="48" spans="1:8" ht="12.75">
      <c r="A48" s="1" t="s">
        <v>22</v>
      </c>
      <c r="B48" s="12"/>
      <c r="C48" s="13"/>
      <c r="D48" s="13"/>
      <c r="E48" s="5">
        <f>SUM(B48:D48)</f>
        <v>0</v>
      </c>
      <c r="G48" t="s">
        <v>92</v>
      </c>
      <c r="H48" t="s">
        <v>93</v>
      </c>
    </row>
    <row r="49" spans="1:8" ht="12.75">
      <c r="A49" s="1" t="s">
        <v>85</v>
      </c>
      <c r="B49" s="4"/>
      <c r="C49" s="2"/>
      <c r="D49" s="2"/>
      <c r="E49" s="5">
        <f>SUM(B49:D49)</f>
        <v>0</v>
      </c>
      <c r="H49">
        <v>846</v>
      </c>
    </row>
    <row r="50" spans="1:8" ht="12.75">
      <c r="A50" s="1" t="s">
        <v>84</v>
      </c>
      <c r="B50" s="4">
        <v>1541</v>
      </c>
      <c r="C50" s="2"/>
      <c r="D50" s="2"/>
      <c r="E50" s="5">
        <f>SUM(B50:D50)</f>
        <v>1541</v>
      </c>
      <c r="H50">
        <v>1070</v>
      </c>
    </row>
    <row r="51" spans="1:5" ht="12.75">
      <c r="A51" s="1" t="s">
        <v>87</v>
      </c>
      <c r="B51" s="4"/>
      <c r="C51" s="2"/>
      <c r="D51" s="2"/>
      <c r="E51" s="5">
        <f>SUM(B51:D51)</f>
        <v>0</v>
      </c>
    </row>
    <row r="52" spans="1:5" ht="12.75">
      <c r="A52" s="1" t="s">
        <v>3</v>
      </c>
      <c r="B52" s="4">
        <v>106</v>
      </c>
      <c r="C52" s="2">
        <v>11</v>
      </c>
      <c r="D52" s="2">
        <v>24</v>
      </c>
      <c r="E52" s="5">
        <f aca="true" t="shared" si="3" ref="E52:E58">SUM(B52:D52)</f>
        <v>141</v>
      </c>
    </row>
    <row r="53" spans="1:5" ht="12.75">
      <c r="A53" s="1" t="s">
        <v>98</v>
      </c>
      <c r="B53" s="4">
        <v>657</v>
      </c>
      <c r="C53" s="2">
        <v>642</v>
      </c>
      <c r="D53" s="2">
        <v>261</v>
      </c>
      <c r="E53" s="5">
        <f t="shared" si="3"/>
        <v>1560</v>
      </c>
    </row>
    <row r="54" spans="1:5" ht="12.75">
      <c r="A54" s="1" t="s">
        <v>4</v>
      </c>
      <c r="B54" s="4">
        <v>459</v>
      </c>
      <c r="C54" s="2">
        <v>297</v>
      </c>
      <c r="D54" s="2">
        <v>194</v>
      </c>
      <c r="E54" s="5">
        <f t="shared" si="3"/>
        <v>950</v>
      </c>
    </row>
    <row r="55" spans="1:5" ht="12.75">
      <c r="A55" s="1" t="s">
        <v>77</v>
      </c>
      <c r="B55" s="4"/>
      <c r="C55" s="2"/>
      <c r="D55" s="2"/>
      <c r="E55" s="5">
        <f t="shared" si="3"/>
        <v>0</v>
      </c>
    </row>
    <row r="56" spans="1:5" ht="12.75">
      <c r="A56" s="1" t="s">
        <v>6</v>
      </c>
      <c r="B56" s="4">
        <v>46</v>
      </c>
      <c r="C56" s="2">
        <v>0</v>
      </c>
      <c r="D56" s="2">
        <v>0</v>
      </c>
      <c r="E56" s="5">
        <f t="shared" si="3"/>
        <v>46</v>
      </c>
    </row>
    <row r="57" spans="1:5" ht="12.75">
      <c r="A57" s="1" t="s">
        <v>38</v>
      </c>
      <c r="B57" s="12">
        <v>461</v>
      </c>
      <c r="C57" s="13">
        <v>493</v>
      </c>
      <c r="D57" s="13">
        <v>603</v>
      </c>
      <c r="E57" s="5">
        <f t="shared" si="3"/>
        <v>1557</v>
      </c>
    </row>
    <row r="58" spans="1:5" ht="13.5" thickBot="1">
      <c r="A58" s="1" t="s">
        <v>76</v>
      </c>
      <c r="B58" s="85">
        <v>2171.5</v>
      </c>
      <c r="C58" s="86">
        <v>2451</v>
      </c>
      <c r="D58" s="86">
        <v>2409</v>
      </c>
      <c r="E58" s="15">
        <f t="shared" si="3"/>
        <v>7031.5</v>
      </c>
    </row>
    <row r="59" spans="1:5" ht="13.5" thickBot="1">
      <c r="A59" s="1"/>
      <c r="B59" s="21"/>
      <c r="C59" s="21"/>
      <c r="D59" s="21"/>
      <c r="E59" s="23"/>
    </row>
    <row r="60" spans="1:5" ht="39" thickBot="1">
      <c r="A60" s="1" t="s">
        <v>97</v>
      </c>
      <c r="B60" s="89" t="s">
        <v>19</v>
      </c>
      <c r="D60" s="74" t="s">
        <v>96</v>
      </c>
      <c r="E60" s="73" t="s">
        <v>19</v>
      </c>
    </row>
    <row r="61" spans="1:8" ht="12.75">
      <c r="A61" s="1" t="s">
        <v>90</v>
      </c>
      <c r="B61" s="19">
        <f>SUM(E5+E19+E33+E47)</f>
        <v>3399</v>
      </c>
      <c r="D61" s="44" t="s">
        <v>2</v>
      </c>
      <c r="E61" s="45"/>
      <c r="H61" s="34"/>
    </row>
    <row r="62" spans="1:8" ht="12.75">
      <c r="A62" s="1" t="s">
        <v>22</v>
      </c>
      <c r="B62" s="19">
        <v>327</v>
      </c>
      <c r="D62" s="44" t="s">
        <v>3</v>
      </c>
      <c r="E62" s="26"/>
      <c r="H62" s="34"/>
    </row>
    <row r="63" spans="1:8" ht="12.75">
      <c r="A63" s="1" t="s">
        <v>85</v>
      </c>
      <c r="B63" s="19">
        <f>SUM(E7+E21+E35+E49)</f>
        <v>0</v>
      </c>
      <c r="D63" s="44" t="s">
        <v>4</v>
      </c>
      <c r="E63" s="26"/>
      <c r="H63" s="34"/>
    </row>
    <row r="64" spans="1:8" ht="13.5" thickBot="1">
      <c r="A64" s="17" t="s">
        <v>84</v>
      </c>
      <c r="B64" s="90">
        <f>SUM(E8+E22+E36+E50)</f>
        <v>6722</v>
      </c>
      <c r="D64" s="44" t="s">
        <v>12</v>
      </c>
      <c r="E64" s="27"/>
      <c r="H64" s="34"/>
    </row>
    <row r="65" spans="1:8" ht="12.75">
      <c r="A65" s="1" t="s">
        <v>87</v>
      </c>
      <c r="B65" s="19">
        <v>140400</v>
      </c>
      <c r="H65" s="34"/>
    </row>
    <row r="66" spans="1:8" ht="12.75">
      <c r="A66" s="1" t="s">
        <v>3</v>
      </c>
      <c r="B66" s="19">
        <f>SUM(E52+E38+E24+E10)</f>
        <v>325</v>
      </c>
      <c r="H66" s="34"/>
    </row>
    <row r="67" spans="1:8" ht="12.75">
      <c r="A67" s="1" t="s">
        <v>98</v>
      </c>
      <c r="B67" s="19">
        <f>SUM(E53+E39+E25+E11)</f>
        <v>3915</v>
      </c>
      <c r="H67" s="34"/>
    </row>
    <row r="68" spans="1:8" ht="12.75">
      <c r="A68" s="1" t="s">
        <v>4</v>
      </c>
      <c r="B68" s="19">
        <f>SUM(E54+E40+E26+E12)</f>
        <v>3045</v>
      </c>
      <c r="H68" s="34"/>
    </row>
    <row r="69" spans="1:8" ht="12.75">
      <c r="A69" s="1" t="s">
        <v>77</v>
      </c>
      <c r="B69" s="19">
        <v>469</v>
      </c>
      <c r="H69" s="34"/>
    </row>
    <row r="70" spans="1:8" ht="12.75">
      <c r="A70" s="1" t="s">
        <v>6</v>
      </c>
      <c r="B70" s="19">
        <f>SUM(E56+E42+E28+E14)</f>
        <v>62</v>
      </c>
      <c r="G70" s="34"/>
      <c r="H70" s="34"/>
    </row>
    <row r="71" spans="1:8" ht="12.75">
      <c r="A71" s="1" t="s">
        <v>38</v>
      </c>
      <c r="B71" s="19">
        <f>SUM(E57+E43+E29+E15)</f>
        <v>6170</v>
      </c>
      <c r="G71" s="34"/>
      <c r="H71" s="34"/>
    </row>
    <row r="72" spans="1:8" ht="13.5" thickBot="1">
      <c r="A72" s="1" t="s">
        <v>76</v>
      </c>
      <c r="B72" s="83">
        <f>SUM(E58+E44+E30+E16)</f>
        <v>29005.5</v>
      </c>
      <c r="H72" s="34"/>
    </row>
    <row r="73" ht="13.5" thickBot="1"/>
    <row r="74" spans="1:3" ht="12.75">
      <c r="A74" s="92"/>
      <c r="B74" s="99" t="s">
        <v>19</v>
      </c>
      <c r="C74" t="s">
        <v>94</v>
      </c>
    </row>
    <row r="75" spans="1:4" ht="12.75">
      <c r="A75" s="93" t="s">
        <v>90</v>
      </c>
      <c r="B75" s="96"/>
      <c r="D75" s="29"/>
    </row>
    <row r="76" spans="1:4" ht="12.75">
      <c r="A76" s="93" t="s">
        <v>22</v>
      </c>
      <c r="B76" s="96"/>
      <c r="D76" s="29"/>
    </row>
    <row r="77" spans="1:4" ht="12.75">
      <c r="A77" s="93" t="s">
        <v>85</v>
      </c>
      <c r="B77" s="96"/>
      <c r="C77" s="34"/>
      <c r="D77" s="29"/>
    </row>
    <row r="78" spans="1:3" s="33" customFormat="1" ht="12.75">
      <c r="A78" s="94" t="s">
        <v>84</v>
      </c>
      <c r="B78" s="96"/>
      <c r="C78" s="34"/>
    </row>
    <row r="79" spans="1:2" s="33" customFormat="1" ht="12.75">
      <c r="A79" s="93" t="s">
        <v>87</v>
      </c>
      <c r="B79" s="96"/>
    </row>
    <row r="80" spans="1:2" s="33" customFormat="1" ht="12.75">
      <c r="A80" s="93" t="s">
        <v>3</v>
      </c>
      <c r="B80" s="96"/>
    </row>
    <row r="81" spans="1:2" s="33" customFormat="1" ht="12.75">
      <c r="A81" s="93" t="s">
        <v>4</v>
      </c>
      <c r="B81" s="97"/>
    </row>
    <row r="82" spans="1:2" ht="12.75">
      <c r="A82" s="93" t="s">
        <v>77</v>
      </c>
      <c r="B82" s="97"/>
    </row>
    <row r="83" spans="1:2" ht="12.75">
      <c r="A83" s="93" t="s">
        <v>5</v>
      </c>
      <c r="B83" s="97"/>
    </row>
    <row r="84" spans="1:2" ht="12.75">
      <c r="A84" s="93" t="s">
        <v>6</v>
      </c>
      <c r="B84" s="97"/>
    </row>
    <row r="85" spans="1:4" ht="12.75">
      <c r="A85" s="93" t="s">
        <v>38</v>
      </c>
      <c r="B85" s="96"/>
      <c r="D85" s="29"/>
    </row>
    <row r="86" spans="1:3" ht="13.5" thickBot="1">
      <c r="A86" s="95" t="s">
        <v>76</v>
      </c>
      <c r="B86" s="98"/>
      <c r="C86" s="34"/>
    </row>
  </sheetData>
  <sheetProtection/>
  <printOptions/>
  <pageMargins left="0.5" right="0.5" top="0.5" bottom="0.5" header="0.5" footer="0.5"/>
  <pageSetup fitToHeight="2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22">
      <selection activeCell="G17" sqref="G17"/>
    </sheetView>
  </sheetViews>
  <sheetFormatPr defaultColWidth="9.140625" defaultRowHeight="12.75"/>
  <cols>
    <col min="1" max="1" width="43.28125" style="0" customWidth="1"/>
    <col min="2" max="2" width="16.28125" style="0" bestFit="1" customWidth="1"/>
    <col min="3" max="3" width="12.8515625" style="0" bestFit="1" customWidth="1"/>
    <col min="4" max="4" width="17.140625" style="0" customWidth="1"/>
    <col min="5" max="5" width="13.140625" style="0" bestFit="1" customWidth="1"/>
  </cols>
  <sheetData>
    <row r="1" ht="15.75">
      <c r="A1" s="75" t="s">
        <v>37</v>
      </c>
    </row>
    <row r="2" ht="15.75">
      <c r="A2" s="75" t="s">
        <v>140</v>
      </c>
    </row>
    <row r="3" ht="13.5" thickBot="1"/>
    <row r="4" spans="1:5" ht="12.75">
      <c r="A4" s="1" t="s">
        <v>16</v>
      </c>
      <c r="B4" s="10">
        <v>39266</v>
      </c>
      <c r="C4" s="11">
        <v>39297</v>
      </c>
      <c r="D4" s="11">
        <v>39328</v>
      </c>
      <c r="E4" s="3" t="s">
        <v>1</v>
      </c>
    </row>
    <row r="5" spans="1:5" ht="12.75">
      <c r="A5" s="1" t="s">
        <v>91</v>
      </c>
      <c r="B5" s="4">
        <v>265</v>
      </c>
      <c r="C5" s="2">
        <v>341</v>
      </c>
      <c r="D5" s="2">
        <v>286</v>
      </c>
      <c r="E5" s="5">
        <f>SUM(B5:D5)</f>
        <v>892</v>
      </c>
    </row>
    <row r="6" spans="1:5" ht="12.75">
      <c r="A6" s="1" t="s">
        <v>22</v>
      </c>
      <c r="B6" s="12"/>
      <c r="C6" s="13"/>
      <c r="D6" s="13"/>
      <c r="E6" s="5">
        <f>SUM(B6:D6)</f>
        <v>0</v>
      </c>
    </row>
    <row r="7" spans="1:5" ht="12.75">
      <c r="A7" s="1" t="s">
        <v>85</v>
      </c>
      <c r="B7" s="4"/>
      <c r="C7" s="2"/>
      <c r="D7" s="2"/>
      <c r="E7" s="5">
        <f>SUM(B7:D7)</f>
        <v>0</v>
      </c>
    </row>
    <row r="8" spans="1:5" ht="12.75">
      <c r="A8" s="1" t="s">
        <v>84</v>
      </c>
      <c r="B8" s="4"/>
      <c r="C8" s="2"/>
      <c r="D8" s="2"/>
      <c r="E8" s="5">
        <f>SUM(B8:D8)</f>
        <v>0</v>
      </c>
    </row>
    <row r="9" spans="1:5" ht="12.75">
      <c r="A9" s="1" t="s">
        <v>87</v>
      </c>
      <c r="B9" s="4"/>
      <c r="C9" s="2"/>
      <c r="D9" s="2"/>
      <c r="E9" s="5">
        <f>SUM(B9:D9)</f>
        <v>0</v>
      </c>
    </row>
    <row r="10" spans="1:5" ht="12.75">
      <c r="A10" s="1" t="s">
        <v>3</v>
      </c>
      <c r="B10" s="4">
        <v>13</v>
      </c>
      <c r="C10" s="2">
        <v>8</v>
      </c>
      <c r="D10" s="2">
        <v>11</v>
      </c>
      <c r="E10" s="5">
        <f aca="true" t="shared" si="0" ref="E10:E16">SUM(B10:D10)</f>
        <v>32</v>
      </c>
    </row>
    <row r="11" spans="1:5" ht="12.75">
      <c r="A11" s="1" t="s">
        <v>98</v>
      </c>
      <c r="B11" s="4">
        <v>178</v>
      </c>
      <c r="C11" s="2">
        <v>180</v>
      </c>
      <c r="D11" s="2">
        <v>170</v>
      </c>
      <c r="E11" s="5">
        <f t="shared" si="0"/>
        <v>528</v>
      </c>
    </row>
    <row r="12" spans="1:5" ht="12.75">
      <c r="A12" s="1" t="s">
        <v>4</v>
      </c>
      <c r="B12" s="4">
        <v>261</v>
      </c>
      <c r="C12" s="2">
        <v>278</v>
      </c>
      <c r="D12" s="2">
        <v>198</v>
      </c>
      <c r="E12" s="5">
        <f t="shared" si="0"/>
        <v>737</v>
      </c>
    </row>
    <row r="13" spans="1:5" ht="12.75">
      <c r="A13" s="1" t="s">
        <v>77</v>
      </c>
      <c r="B13" s="4"/>
      <c r="C13" s="2"/>
      <c r="D13" s="2"/>
      <c r="E13" s="5">
        <f t="shared" si="0"/>
        <v>0</v>
      </c>
    </row>
    <row r="14" spans="1:5" ht="12.75">
      <c r="A14" s="1" t="s">
        <v>6</v>
      </c>
      <c r="B14" s="4">
        <v>1</v>
      </c>
      <c r="C14" s="2">
        <v>1</v>
      </c>
      <c r="D14" s="2">
        <v>3</v>
      </c>
      <c r="E14" s="5">
        <f t="shared" si="0"/>
        <v>5</v>
      </c>
    </row>
    <row r="15" spans="1:5" ht="12.75">
      <c r="A15" s="1" t="s">
        <v>38</v>
      </c>
      <c r="B15" s="12">
        <v>430</v>
      </c>
      <c r="C15" s="13">
        <v>601</v>
      </c>
      <c r="D15" s="13">
        <v>415</v>
      </c>
      <c r="E15" s="5">
        <f t="shared" si="0"/>
        <v>1446</v>
      </c>
    </row>
    <row r="16" spans="1:5" ht="13.5" thickBot="1">
      <c r="A16" s="1" t="s">
        <v>76</v>
      </c>
      <c r="B16" s="7">
        <v>2474</v>
      </c>
      <c r="C16" s="8">
        <v>2861</v>
      </c>
      <c r="D16" s="86">
        <v>2317.5</v>
      </c>
      <c r="E16" s="15">
        <f t="shared" si="0"/>
        <v>7652.5</v>
      </c>
    </row>
    <row r="17" spans="1:5" ht="13.5" thickBot="1">
      <c r="A17" s="1"/>
      <c r="B17" s="21"/>
      <c r="C17" s="21"/>
      <c r="D17" s="21"/>
      <c r="E17" s="22"/>
    </row>
    <row r="18" spans="1:5" ht="12.75">
      <c r="A18" s="1" t="s">
        <v>17</v>
      </c>
      <c r="B18" s="10">
        <v>39359</v>
      </c>
      <c r="C18" s="11">
        <v>39389</v>
      </c>
      <c r="D18" s="11">
        <v>39419</v>
      </c>
      <c r="E18" s="3" t="s">
        <v>1</v>
      </c>
    </row>
    <row r="19" spans="1:5" ht="12.75">
      <c r="A19" s="1" t="s">
        <v>91</v>
      </c>
      <c r="B19" s="4">
        <v>267</v>
      </c>
      <c r="C19" s="2">
        <v>285</v>
      </c>
      <c r="D19" s="2">
        <v>219</v>
      </c>
      <c r="E19" s="5">
        <f>SUM(B19:D19)</f>
        <v>771</v>
      </c>
    </row>
    <row r="20" spans="1:5" ht="12.75">
      <c r="A20" s="1" t="s">
        <v>22</v>
      </c>
      <c r="B20" s="12"/>
      <c r="C20" s="13"/>
      <c r="D20" s="13"/>
      <c r="E20" s="5">
        <f>SUM(B20:D20)</f>
        <v>0</v>
      </c>
    </row>
    <row r="21" spans="1:5" ht="12.75">
      <c r="A21" s="1" t="s">
        <v>85</v>
      </c>
      <c r="B21" s="4"/>
      <c r="C21" s="2"/>
      <c r="D21" s="2"/>
      <c r="E21" s="5">
        <f>SUM(B21:D21)</f>
        <v>0</v>
      </c>
    </row>
    <row r="22" spans="1:5" ht="12.75">
      <c r="A22" s="1" t="s">
        <v>84</v>
      </c>
      <c r="B22" s="4">
        <v>148</v>
      </c>
      <c r="C22" s="2">
        <v>891</v>
      </c>
      <c r="D22" s="2">
        <v>882</v>
      </c>
      <c r="E22" s="5">
        <f>SUM(B22:D22)</f>
        <v>1921</v>
      </c>
    </row>
    <row r="23" spans="1:5" ht="12.75">
      <c r="A23" s="1" t="s">
        <v>87</v>
      </c>
      <c r="B23" s="4"/>
      <c r="C23" s="2"/>
      <c r="D23" s="2"/>
      <c r="E23" s="5">
        <f>SUM(B23:D23)</f>
        <v>0</v>
      </c>
    </row>
    <row r="24" spans="1:5" ht="12.75">
      <c r="A24" s="1" t="s">
        <v>3</v>
      </c>
      <c r="B24" s="4">
        <v>69</v>
      </c>
      <c r="C24" s="2">
        <v>8</v>
      </c>
      <c r="D24" s="2">
        <v>11</v>
      </c>
      <c r="E24" s="5">
        <f aca="true" t="shared" si="1" ref="E24:E30">SUM(B24:D24)</f>
        <v>88</v>
      </c>
    </row>
    <row r="25" spans="1:5" ht="12.75">
      <c r="A25" s="1" t="s">
        <v>98</v>
      </c>
      <c r="B25" s="4">
        <v>274</v>
      </c>
      <c r="C25" s="2">
        <v>259</v>
      </c>
      <c r="D25" s="2">
        <v>89</v>
      </c>
      <c r="E25" s="5">
        <f t="shared" si="1"/>
        <v>622</v>
      </c>
    </row>
    <row r="26" spans="1:5" ht="12.75">
      <c r="A26" s="1" t="s">
        <v>4</v>
      </c>
      <c r="B26" s="4">
        <v>257</v>
      </c>
      <c r="C26" s="2">
        <v>173</v>
      </c>
      <c r="D26" s="2">
        <v>183</v>
      </c>
      <c r="E26" s="5">
        <f t="shared" si="1"/>
        <v>613</v>
      </c>
    </row>
    <row r="27" spans="1:5" ht="12.75">
      <c r="A27" s="1" t="s">
        <v>77</v>
      </c>
      <c r="B27" s="4"/>
      <c r="C27" s="2"/>
      <c r="D27" s="2"/>
      <c r="E27" s="5">
        <f t="shared" si="1"/>
        <v>0</v>
      </c>
    </row>
    <row r="28" spans="1:5" ht="12.75">
      <c r="A28" s="1" t="s">
        <v>6</v>
      </c>
      <c r="B28" s="4">
        <v>1</v>
      </c>
      <c r="C28" s="2">
        <v>1</v>
      </c>
      <c r="D28" s="2">
        <v>0</v>
      </c>
      <c r="E28" s="5">
        <f t="shared" si="1"/>
        <v>2</v>
      </c>
    </row>
    <row r="29" spans="1:5" ht="12.75">
      <c r="A29" s="1" t="s">
        <v>38</v>
      </c>
      <c r="B29" s="12">
        <v>614</v>
      </c>
      <c r="C29" s="13">
        <v>677</v>
      </c>
      <c r="D29" s="13">
        <v>304</v>
      </c>
      <c r="E29" s="5">
        <f t="shared" si="1"/>
        <v>1595</v>
      </c>
    </row>
    <row r="30" spans="1:5" ht="13.5" thickBot="1">
      <c r="A30" s="1" t="s">
        <v>86</v>
      </c>
      <c r="B30" s="7">
        <v>2612</v>
      </c>
      <c r="C30" s="8">
        <v>2374</v>
      </c>
      <c r="D30" s="86">
        <v>1897.5</v>
      </c>
      <c r="E30" s="15">
        <f t="shared" si="1"/>
        <v>6883.5</v>
      </c>
    </row>
    <row r="31" spans="1:5" ht="13.5" thickBot="1">
      <c r="A31" s="1"/>
      <c r="B31" s="21"/>
      <c r="C31" s="21"/>
      <c r="D31" s="21"/>
      <c r="E31" s="22"/>
    </row>
    <row r="32" spans="1:5" ht="12.75">
      <c r="A32" s="1" t="s">
        <v>13</v>
      </c>
      <c r="B32" s="10">
        <v>39450</v>
      </c>
      <c r="C32" s="11">
        <v>39481</v>
      </c>
      <c r="D32" s="11">
        <v>39510</v>
      </c>
      <c r="E32" s="3" t="s">
        <v>1</v>
      </c>
    </row>
    <row r="33" spans="1:5" ht="12.75">
      <c r="A33" s="1" t="s">
        <v>91</v>
      </c>
      <c r="B33" s="4">
        <v>238</v>
      </c>
      <c r="C33" s="2">
        <v>254</v>
      </c>
      <c r="D33" s="2">
        <v>361</v>
      </c>
      <c r="E33" s="5">
        <f aca="true" t="shared" si="2" ref="E33:E43">SUM(B33:D33)</f>
        <v>853</v>
      </c>
    </row>
    <row r="34" spans="1:5" ht="12.75">
      <c r="A34" s="1" t="s">
        <v>22</v>
      </c>
      <c r="B34" s="12"/>
      <c r="C34" s="13"/>
      <c r="D34" s="13"/>
      <c r="E34" s="5">
        <f t="shared" si="2"/>
        <v>0</v>
      </c>
    </row>
    <row r="35" spans="1:5" ht="12.75">
      <c r="A35" s="1" t="s">
        <v>85</v>
      </c>
      <c r="B35" s="87"/>
      <c r="C35" s="13"/>
      <c r="D35" s="88"/>
      <c r="E35" s="5">
        <f t="shared" si="2"/>
        <v>0</v>
      </c>
    </row>
    <row r="36" spans="1:5" ht="12.75">
      <c r="A36" s="1" t="s">
        <v>84</v>
      </c>
      <c r="B36" s="87">
        <v>1150</v>
      </c>
      <c r="C36" s="13">
        <v>1078</v>
      </c>
      <c r="D36" s="88">
        <v>1032</v>
      </c>
      <c r="E36" s="5">
        <f t="shared" si="2"/>
        <v>3260</v>
      </c>
    </row>
    <row r="37" spans="1:5" ht="12.75">
      <c r="A37" s="1" t="s">
        <v>87</v>
      </c>
      <c r="B37" s="4"/>
      <c r="C37" s="2"/>
      <c r="D37" s="2"/>
      <c r="E37" s="5">
        <f t="shared" si="2"/>
        <v>0</v>
      </c>
    </row>
    <row r="38" spans="1:5" ht="12.75">
      <c r="A38" s="1" t="s">
        <v>3</v>
      </c>
      <c r="B38" s="4">
        <v>30</v>
      </c>
      <c r="C38" s="2">
        <v>15</v>
      </c>
      <c r="D38" s="2">
        <v>19</v>
      </c>
      <c r="E38" s="5">
        <f t="shared" si="2"/>
        <v>64</v>
      </c>
    </row>
    <row r="39" spans="1:5" ht="12.75">
      <c r="A39" s="1" t="s">
        <v>98</v>
      </c>
      <c r="B39" s="4">
        <v>250</v>
      </c>
      <c r="C39" s="2">
        <v>146</v>
      </c>
      <c r="D39" s="2">
        <v>809</v>
      </c>
      <c r="E39" s="5">
        <f t="shared" si="2"/>
        <v>1205</v>
      </c>
    </row>
    <row r="40" spans="1:5" ht="12.75">
      <c r="A40" s="1" t="s">
        <v>4</v>
      </c>
      <c r="B40" s="4">
        <v>240</v>
      </c>
      <c r="C40" s="2">
        <v>238</v>
      </c>
      <c r="D40" s="2">
        <v>267</v>
      </c>
      <c r="E40" s="5">
        <f t="shared" si="2"/>
        <v>745</v>
      </c>
    </row>
    <row r="41" spans="1:5" ht="12.75">
      <c r="A41" s="1" t="s">
        <v>77</v>
      </c>
      <c r="B41" s="4"/>
      <c r="C41" s="2"/>
      <c r="D41" s="2"/>
      <c r="E41" s="5">
        <f t="shared" si="2"/>
        <v>0</v>
      </c>
    </row>
    <row r="42" spans="1:5" ht="12.75">
      <c r="A42" s="1" t="s">
        <v>6</v>
      </c>
      <c r="B42" s="4">
        <v>0</v>
      </c>
      <c r="C42" s="2">
        <v>3</v>
      </c>
      <c r="D42" s="2">
        <v>6</v>
      </c>
      <c r="E42" s="5">
        <f t="shared" si="2"/>
        <v>9</v>
      </c>
    </row>
    <row r="43" spans="1:5" ht="12.75">
      <c r="A43" s="1" t="s">
        <v>38</v>
      </c>
      <c r="B43" s="12">
        <v>357</v>
      </c>
      <c r="C43" s="13">
        <v>480</v>
      </c>
      <c r="D43" s="13">
        <v>735</v>
      </c>
      <c r="E43" s="5">
        <f t="shared" si="2"/>
        <v>1572</v>
      </c>
    </row>
    <row r="44" spans="1:5" ht="12.75">
      <c r="A44" s="1" t="s">
        <v>76</v>
      </c>
      <c r="B44" s="12">
        <v>2501</v>
      </c>
      <c r="C44" s="13">
        <v>2322</v>
      </c>
      <c r="D44" s="13">
        <v>2615</v>
      </c>
      <c r="E44" s="5">
        <f>SUM(B44:D44)</f>
        <v>7438</v>
      </c>
    </row>
    <row r="45" spans="1:5" ht="13.5" thickBot="1">
      <c r="A45" s="1"/>
      <c r="B45" s="21"/>
      <c r="C45" s="21"/>
      <c r="D45" s="21"/>
      <c r="E45" s="22"/>
    </row>
    <row r="46" spans="1:5" ht="12.75">
      <c r="A46" s="1" t="s">
        <v>15</v>
      </c>
      <c r="B46" s="10">
        <v>39542</v>
      </c>
      <c r="C46" s="11">
        <v>39571</v>
      </c>
      <c r="D46" s="11">
        <v>39236</v>
      </c>
      <c r="E46" s="3" t="s">
        <v>1</v>
      </c>
    </row>
    <row r="47" spans="1:5" ht="12.75">
      <c r="A47" s="1" t="s">
        <v>91</v>
      </c>
      <c r="B47" s="4">
        <v>329</v>
      </c>
      <c r="C47" s="2">
        <v>267</v>
      </c>
      <c r="D47" s="2">
        <v>287</v>
      </c>
      <c r="E47" s="5">
        <f>SUM(B47:D47)</f>
        <v>883</v>
      </c>
    </row>
    <row r="48" spans="1:5" ht="12.75">
      <c r="A48" s="1" t="s">
        <v>22</v>
      </c>
      <c r="B48" s="12"/>
      <c r="C48" s="13"/>
      <c r="D48" s="13"/>
      <c r="E48" s="5">
        <f>SUM(B48:D48)</f>
        <v>0</v>
      </c>
    </row>
    <row r="49" spans="1:5" ht="12.75">
      <c r="A49" s="1" t="s">
        <v>85</v>
      </c>
      <c r="B49" s="4"/>
      <c r="C49" s="2"/>
      <c r="D49" s="2"/>
      <c r="E49" s="5">
        <f>SUM(B49:D49)</f>
        <v>0</v>
      </c>
    </row>
    <row r="50" spans="1:5" ht="12.75">
      <c r="A50" s="1" t="s">
        <v>84</v>
      </c>
      <c r="B50" s="4">
        <v>1541</v>
      </c>
      <c r="C50" s="2"/>
      <c r="D50" s="2"/>
      <c r="E50" s="5">
        <f>SUM(B50:D50)</f>
        <v>1541</v>
      </c>
    </row>
    <row r="51" spans="1:5" ht="12.75">
      <c r="A51" s="1" t="s">
        <v>87</v>
      </c>
      <c r="B51" s="4"/>
      <c r="C51" s="2"/>
      <c r="D51" s="2"/>
      <c r="E51" s="5">
        <f>SUM(B51:D51)</f>
        <v>0</v>
      </c>
    </row>
    <row r="52" spans="1:5" ht="12.75">
      <c r="A52" s="1" t="s">
        <v>3</v>
      </c>
      <c r="B52" s="4">
        <v>106</v>
      </c>
      <c r="C52" s="2">
        <v>11</v>
      </c>
      <c r="D52" s="2">
        <v>24</v>
      </c>
      <c r="E52" s="5">
        <f aca="true" t="shared" si="3" ref="E52:E58">SUM(B52:D52)</f>
        <v>141</v>
      </c>
    </row>
    <row r="53" spans="1:5" ht="12.75">
      <c r="A53" s="1" t="s">
        <v>98</v>
      </c>
      <c r="B53" s="4">
        <v>657</v>
      </c>
      <c r="C53" s="2">
        <v>642</v>
      </c>
      <c r="D53" s="2">
        <v>261</v>
      </c>
      <c r="E53" s="5">
        <f t="shared" si="3"/>
        <v>1560</v>
      </c>
    </row>
    <row r="54" spans="1:5" ht="12.75">
      <c r="A54" s="1" t="s">
        <v>4</v>
      </c>
      <c r="B54" s="4">
        <v>459</v>
      </c>
      <c r="C54" s="2">
        <v>297</v>
      </c>
      <c r="D54" s="2">
        <v>194</v>
      </c>
      <c r="E54" s="5">
        <f t="shared" si="3"/>
        <v>950</v>
      </c>
    </row>
    <row r="55" spans="1:5" ht="12.75">
      <c r="A55" s="1" t="s">
        <v>77</v>
      </c>
      <c r="B55" s="4"/>
      <c r="C55" s="2"/>
      <c r="D55" s="2"/>
      <c r="E55" s="5">
        <f t="shared" si="3"/>
        <v>0</v>
      </c>
    </row>
    <row r="56" spans="1:5" ht="12.75">
      <c r="A56" s="1" t="s">
        <v>6</v>
      </c>
      <c r="B56" s="4">
        <v>46</v>
      </c>
      <c r="C56" s="2">
        <v>0</v>
      </c>
      <c r="D56" s="2">
        <v>0</v>
      </c>
      <c r="E56" s="5">
        <f t="shared" si="3"/>
        <v>46</v>
      </c>
    </row>
    <row r="57" spans="1:5" ht="12.75">
      <c r="A57" s="1" t="s">
        <v>38</v>
      </c>
      <c r="B57" s="12">
        <v>461</v>
      </c>
      <c r="C57" s="13">
        <v>493</v>
      </c>
      <c r="D57" s="13">
        <v>603</v>
      </c>
      <c r="E57" s="5">
        <f t="shared" si="3"/>
        <v>1557</v>
      </c>
    </row>
    <row r="58" spans="1:5" ht="13.5" thickBot="1">
      <c r="A58" s="1" t="s">
        <v>76</v>
      </c>
      <c r="B58" s="85">
        <v>2571.5</v>
      </c>
      <c r="C58" s="86">
        <v>2451</v>
      </c>
      <c r="D58" s="86">
        <v>2409</v>
      </c>
      <c r="E58" s="15">
        <f t="shared" si="3"/>
        <v>7431.5</v>
      </c>
    </row>
    <row r="59" spans="1:5" ht="13.5" thickBot="1">
      <c r="A59" s="1"/>
      <c r="B59" s="21"/>
      <c r="C59" s="21"/>
      <c r="D59" s="21"/>
      <c r="E59" s="23"/>
    </row>
    <row r="60" spans="1:5" ht="26.25" thickBot="1">
      <c r="A60" s="1" t="s">
        <v>97</v>
      </c>
      <c r="B60" s="89" t="s">
        <v>19</v>
      </c>
      <c r="D60" s="74" t="s">
        <v>96</v>
      </c>
      <c r="E60" s="73" t="s">
        <v>19</v>
      </c>
    </row>
    <row r="61" spans="1:5" ht="12.75">
      <c r="A61" s="1" t="s">
        <v>90</v>
      </c>
      <c r="B61" s="19">
        <f>SUM(E5+E19+E33+E47)</f>
        <v>3399</v>
      </c>
      <c r="D61" s="44" t="s">
        <v>2</v>
      </c>
      <c r="E61" s="45"/>
    </row>
    <row r="62" spans="1:5" ht="12.75">
      <c r="A62" s="1" t="s">
        <v>22</v>
      </c>
      <c r="B62" s="19">
        <v>327</v>
      </c>
      <c r="D62" s="44" t="s">
        <v>3</v>
      </c>
      <c r="E62" s="26"/>
    </row>
    <row r="63" spans="1:5" ht="12.75">
      <c r="A63" s="1" t="s">
        <v>85</v>
      </c>
      <c r="B63" s="19">
        <f>SUM(E7+E21+E35+E49)</f>
        <v>0</v>
      </c>
      <c r="D63" s="44" t="s">
        <v>4</v>
      </c>
      <c r="E63" s="26"/>
    </row>
    <row r="64" spans="1:5" ht="13.5" thickBot="1">
      <c r="A64" s="17" t="s">
        <v>84</v>
      </c>
      <c r="B64" s="90">
        <f>SUM(E8+E22+E36+E50)</f>
        <v>6722</v>
      </c>
      <c r="D64" s="44" t="s">
        <v>12</v>
      </c>
      <c r="E64" s="27"/>
    </row>
    <row r="65" spans="1:2" ht="12.75">
      <c r="A65" s="1" t="s">
        <v>87</v>
      </c>
      <c r="B65" s="19">
        <v>140400</v>
      </c>
    </row>
    <row r="66" spans="1:2" ht="12.75">
      <c r="A66" s="1" t="s">
        <v>3</v>
      </c>
      <c r="B66" s="19">
        <f>SUM(E52+E38+E24+E10)</f>
        <v>325</v>
      </c>
    </row>
    <row r="67" spans="1:2" ht="12.75">
      <c r="A67" s="1" t="s">
        <v>98</v>
      </c>
      <c r="B67" s="19">
        <f>SUM(E53+E39+E25+E11)</f>
        <v>3915</v>
      </c>
    </row>
    <row r="68" spans="1:2" ht="12.75">
      <c r="A68" s="1" t="s">
        <v>4</v>
      </c>
      <c r="B68" s="19">
        <f>SUM(E54+E40+E26+E12)</f>
        <v>3045</v>
      </c>
    </row>
    <row r="69" spans="1:2" ht="12.75">
      <c r="A69" s="1" t="s">
        <v>77</v>
      </c>
      <c r="B69" s="19">
        <v>469</v>
      </c>
    </row>
    <row r="70" spans="1:2" ht="12.75">
      <c r="A70" s="1" t="s">
        <v>6</v>
      </c>
      <c r="B70" s="19">
        <f>SUM(E56+E42+E28+E14)</f>
        <v>62</v>
      </c>
    </row>
    <row r="71" spans="1:2" ht="12.75">
      <c r="A71" s="1" t="s">
        <v>38</v>
      </c>
      <c r="B71" s="19">
        <f>SUM(E57+E43+E29+E15)</f>
        <v>6170</v>
      </c>
    </row>
    <row r="72" spans="1:2" ht="13.5" thickBot="1">
      <c r="A72" s="1" t="s">
        <v>76</v>
      </c>
      <c r="B72" s="83">
        <f>SUM(E58+E44+E30+E16)</f>
        <v>29405.5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zoomScalePageLayoutView="0" workbookViewId="0" topLeftCell="A29">
      <selection activeCell="J55" sqref="J55"/>
    </sheetView>
  </sheetViews>
  <sheetFormatPr defaultColWidth="9.140625" defaultRowHeight="12.75"/>
  <cols>
    <col min="1" max="1" width="40.140625" style="0" customWidth="1"/>
    <col min="2" max="2" width="11.8515625" style="0" customWidth="1"/>
    <col min="3" max="3" width="13.57421875" style="0" customWidth="1"/>
    <col min="4" max="5" width="13.7109375" style="0" customWidth="1"/>
    <col min="6" max="6" width="1.7109375" style="0" customWidth="1"/>
    <col min="7" max="7" width="8.8515625" style="0" bestFit="1" customWidth="1"/>
    <col min="8" max="8" width="8.7109375" style="0" bestFit="1" customWidth="1"/>
    <col min="9" max="9" width="5.28125" style="0" bestFit="1" customWidth="1"/>
    <col min="10" max="10" width="11.8515625" style="0" customWidth="1"/>
    <col min="11" max="11" width="12.00390625" style="0" customWidth="1"/>
  </cols>
  <sheetData>
    <row r="1" ht="15.75">
      <c r="A1" s="75" t="s">
        <v>120</v>
      </c>
    </row>
    <row r="2" ht="15.75">
      <c r="A2" s="75" t="s">
        <v>119</v>
      </c>
    </row>
    <row r="3" ht="13.5" thickBot="1"/>
    <row r="4" spans="1:7" ht="12.75">
      <c r="A4" s="1" t="s">
        <v>16</v>
      </c>
      <c r="B4" s="10">
        <v>39632</v>
      </c>
      <c r="C4" s="11">
        <v>40033</v>
      </c>
      <c r="D4" s="11">
        <v>39694</v>
      </c>
      <c r="E4" s="3" t="s">
        <v>1</v>
      </c>
      <c r="G4" s="1" t="s">
        <v>118</v>
      </c>
    </row>
    <row r="5" spans="1:9" ht="12.75">
      <c r="A5" s="1" t="s">
        <v>91</v>
      </c>
      <c r="B5" s="4">
        <v>426</v>
      </c>
      <c r="C5" s="2">
        <v>323</v>
      </c>
      <c r="D5" s="2">
        <v>329</v>
      </c>
      <c r="E5" s="5">
        <f>SUM(B5:D5)</f>
        <v>1078</v>
      </c>
      <c r="G5" s="2" t="s">
        <v>108</v>
      </c>
      <c r="H5" s="76">
        <v>0</v>
      </c>
      <c r="I5" s="100"/>
    </row>
    <row r="6" spans="1:12" ht="12.75">
      <c r="A6" s="1" t="s">
        <v>22</v>
      </c>
      <c r="B6" s="12">
        <v>20</v>
      </c>
      <c r="C6" s="13">
        <v>10</v>
      </c>
      <c r="D6" s="13">
        <v>16</v>
      </c>
      <c r="E6" s="5">
        <f>SUM(B6:D6)</f>
        <v>46</v>
      </c>
      <c r="G6" s="2" t="s">
        <v>109</v>
      </c>
      <c r="H6" s="76">
        <v>44844</v>
      </c>
      <c r="I6" s="100"/>
      <c r="J6" s="29">
        <f>H6/H12</f>
        <v>0.35180870342912285</v>
      </c>
      <c r="L6" s="16"/>
    </row>
    <row r="7" spans="1:10" ht="12.75">
      <c r="A7" s="1" t="s">
        <v>85</v>
      </c>
      <c r="B7" s="87">
        <v>8563.25</v>
      </c>
      <c r="C7" s="13">
        <v>8921.75</v>
      </c>
      <c r="D7" s="88">
        <v>9895.75</v>
      </c>
      <c r="E7" s="5">
        <f>SUM(B7:D7)</f>
        <v>27380.75</v>
      </c>
      <c r="G7" s="2" t="s">
        <v>110</v>
      </c>
      <c r="H7" s="76">
        <v>34559</v>
      </c>
      <c r="I7" s="100"/>
      <c r="J7" s="29">
        <f>H7/H12</f>
        <v>0.2711211529258553</v>
      </c>
    </row>
    <row r="8" spans="1:10" ht="12.75">
      <c r="A8" s="1" t="s">
        <v>84</v>
      </c>
      <c r="B8" s="4">
        <v>40311</v>
      </c>
      <c r="C8" s="2">
        <v>41574</v>
      </c>
      <c r="D8" s="2">
        <v>45582</v>
      </c>
      <c r="E8" s="5">
        <f>SUM(B8:D8)</f>
        <v>127467</v>
      </c>
      <c r="G8" s="2" t="s">
        <v>113</v>
      </c>
      <c r="H8" s="76">
        <v>568</v>
      </c>
      <c r="I8" s="100"/>
      <c r="J8" s="29">
        <f>H8/H12</f>
        <v>0.004456055292742435</v>
      </c>
    </row>
    <row r="9" spans="1:10" ht="12.75">
      <c r="A9" s="1" t="s">
        <v>87</v>
      </c>
      <c r="B9" s="4">
        <v>25854</v>
      </c>
      <c r="C9" s="2">
        <v>25020</v>
      </c>
      <c r="D9" s="2">
        <v>25854</v>
      </c>
      <c r="E9" s="5">
        <f>SUM(B9:D9)</f>
        <v>76728</v>
      </c>
      <c r="G9" s="2" t="s">
        <v>116</v>
      </c>
      <c r="H9" s="76">
        <v>18802</v>
      </c>
      <c r="I9" s="100"/>
      <c r="J9" s="29">
        <f>H9/H12</f>
        <v>0.14750484439109732</v>
      </c>
    </row>
    <row r="10" spans="1:12" ht="12.75">
      <c r="A10" s="1" t="s">
        <v>3</v>
      </c>
      <c r="B10" s="4">
        <v>29</v>
      </c>
      <c r="C10" s="2">
        <v>10</v>
      </c>
      <c r="D10" s="2">
        <v>12</v>
      </c>
      <c r="E10" s="5">
        <f aca="true" t="shared" si="0" ref="E10:E15">SUM(B10:D10)</f>
        <v>51</v>
      </c>
      <c r="G10" s="2" t="s">
        <v>114</v>
      </c>
      <c r="H10" s="76">
        <v>17944</v>
      </c>
      <c r="I10" s="100" t="s">
        <v>126</v>
      </c>
      <c r="J10" s="29">
        <f>H10/H12</f>
        <v>0.14077369044537016</v>
      </c>
      <c r="L10" s="16"/>
    </row>
    <row r="11" spans="1:10" ht="13.5" thickBot="1">
      <c r="A11" s="1" t="s">
        <v>4</v>
      </c>
      <c r="B11" s="4">
        <v>209</v>
      </c>
      <c r="C11" s="2">
        <v>158</v>
      </c>
      <c r="D11" s="2">
        <v>344</v>
      </c>
      <c r="E11" s="5">
        <f t="shared" si="0"/>
        <v>711</v>
      </c>
      <c r="G11" s="8" t="s">
        <v>117</v>
      </c>
      <c r="H11" s="77">
        <v>10750</v>
      </c>
      <c r="I11" s="104" t="s">
        <v>126</v>
      </c>
      <c r="J11" s="29">
        <f>H11/H12</f>
        <v>0.08433555351581194</v>
      </c>
    </row>
    <row r="12" spans="1:9" ht="12.75">
      <c r="A12" s="1" t="s">
        <v>125</v>
      </c>
      <c r="B12" s="4">
        <v>19</v>
      </c>
      <c r="C12" s="2">
        <v>22</v>
      </c>
      <c r="D12" s="2">
        <v>17</v>
      </c>
      <c r="E12" s="5">
        <f t="shared" si="0"/>
        <v>58</v>
      </c>
      <c r="G12" s="1" t="s">
        <v>115</v>
      </c>
      <c r="H12" s="100">
        <f>SUM(H5:H11)</f>
        <v>127467</v>
      </c>
      <c r="I12" s="100">
        <f>SUM(E8-H12)</f>
        <v>0</v>
      </c>
    </row>
    <row r="13" spans="1:5" ht="12.75">
      <c r="A13" s="1" t="s">
        <v>6</v>
      </c>
      <c r="B13" s="4">
        <v>103</v>
      </c>
      <c r="C13" s="2">
        <v>31</v>
      </c>
      <c r="D13" s="2">
        <v>3</v>
      </c>
      <c r="E13" s="5">
        <f t="shared" si="0"/>
        <v>137</v>
      </c>
    </row>
    <row r="14" spans="1:5" ht="12.75">
      <c r="A14" s="1" t="s">
        <v>38</v>
      </c>
      <c r="B14" s="12">
        <v>646</v>
      </c>
      <c r="C14" s="13">
        <v>770</v>
      </c>
      <c r="D14" s="13">
        <v>840</v>
      </c>
      <c r="E14" s="5">
        <f t="shared" si="0"/>
        <v>2256</v>
      </c>
    </row>
    <row r="15" spans="1:9" ht="13.5" thickBot="1">
      <c r="A15" s="1" t="s">
        <v>76</v>
      </c>
      <c r="B15" s="7">
        <v>2748</v>
      </c>
      <c r="C15" s="8">
        <v>2798</v>
      </c>
      <c r="D15" s="8">
        <v>3155</v>
      </c>
      <c r="E15" s="15">
        <f t="shared" si="0"/>
        <v>8701</v>
      </c>
      <c r="G15" s="16"/>
      <c r="H15" s="16"/>
      <c r="I15" s="84"/>
    </row>
    <row r="16" spans="1:5" ht="13.5" thickBot="1">
      <c r="A16" s="1"/>
      <c r="B16" s="21"/>
      <c r="C16" s="21"/>
      <c r="D16" s="21"/>
      <c r="E16" s="22"/>
    </row>
    <row r="17" spans="1:9" ht="12.75">
      <c r="A17" s="1" t="s">
        <v>17</v>
      </c>
      <c r="B17" s="10">
        <v>39725</v>
      </c>
      <c r="C17" s="11">
        <v>40125</v>
      </c>
      <c r="D17" s="11">
        <v>39785</v>
      </c>
      <c r="E17" s="3" t="s">
        <v>1</v>
      </c>
      <c r="G17" s="1" t="s">
        <v>122</v>
      </c>
      <c r="I17" s="34"/>
    </row>
    <row r="18" spans="1:256" ht="12" customHeight="1">
      <c r="A18" s="1" t="s">
        <v>91</v>
      </c>
      <c r="B18" s="4">
        <v>412</v>
      </c>
      <c r="C18" s="2">
        <v>268</v>
      </c>
      <c r="D18" s="2">
        <v>120</v>
      </c>
      <c r="E18" s="5">
        <f>SUM(B18:D18)</f>
        <v>800</v>
      </c>
      <c r="F18" s="1"/>
      <c r="G18" s="2" t="s">
        <v>108</v>
      </c>
      <c r="H18" s="76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" t="s">
        <v>22</v>
      </c>
      <c r="B19" s="12">
        <v>20</v>
      </c>
      <c r="C19" s="13">
        <v>0</v>
      </c>
      <c r="D19" s="13">
        <v>6</v>
      </c>
      <c r="E19" s="5">
        <f>SUM(B19:D19)</f>
        <v>26</v>
      </c>
      <c r="F19" s="79"/>
      <c r="G19" s="2" t="s">
        <v>109</v>
      </c>
      <c r="H19" s="76">
        <v>33966</v>
      </c>
      <c r="I19" s="1"/>
      <c r="J19" s="29">
        <f>H19/H25</f>
        <v>0.25690946221919675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85</v>
      </c>
      <c r="B20" s="4">
        <v>8776</v>
      </c>
      <c r="C20" s="2">
        <v>8659</v>
      </c>
      <c r="D20" s="2">
        <v>8009</v>
      </c>
      <c r="E20" s="5">
        <f>SUM(B20:D20)</f>
        <v>25444</v>
      </c>
      <c r="G20" s="2" t="s">
        <v>110</v>
      </c>
      <c r="H20" s="76">
        <v>26270</v>
      </c>
      <c r="I20" s="1"/>
      <c r="J20" s="29">
        <f>H20/H25</f>
        <v>0.198699039407004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84</v>
      </c>
      <c r="B21" s="101">
        <v>43880</v>
      </c>
      <c r="C21" s="2">
        <v>43295</v>
      </c>
      <c r="D21" s="102">
        <v>45035</v>
      </c>
      <c r="E21" s="5">
        <f>SUM(B21:D21)</f>
        <v>132210</v>
      </c>
      <c r="G21" s="2" t="s">
        <v>113</v>
      </c>
      <c r="H21" s="76">
        <v>1515</v>
      </c>
      <c r="I21" s="1"/>
      <c r="J21" s="29">
        <f>H21/H25</f>
        <v>0.01145904243249376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87</v>
      </c>
      <c r="B22" s="4">
        <v>28396</v>
      </c>
      <c r="C22" s="2">
        <v>27480</v>
      </c>
      <c r="D22" s="2">
        <v>28396</v>
      </c>
      <c r="E22" s="5">
        <f>SUM(B22:D22)</f>
        <v>84272</v>
      </c>
      <c r="G22" s="2" t="s">
        <v>116</v>
      </c>
      <c r="H22" s="76">
        <v>21069</v>
      </c>
      <c r="I22" s="79"/>
      <c r="J22" s="29">
        <f>H22/H25</f>
        <v>0.15936010891763105</v>
      </c>
      <c r="K22" s="10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3</v>
      </c>
      <c r="B23" s="4">
        <v>28</v>
      </c>
      <c r="C23" s="2">
        <v>6</v>
      </c>
      <c r="D23" s="2">
        <v>16</v>
      </c>
      <c r="E23" s="5">
        <f aca="true" t="shared" si="1" ref="E23:E28">SUM(B23:D23)</f>
        <v>50</v>
      </c>
      <c r="F23" s="1"/>
      <c r="G23" s="2" t="s">
        <v>114</v>
      </c>
      <c r="H23" s="76">
        <v>15735</v>
      </c>
      <c r="I23" s="33" t="s">
        <v>126</v>
      </c>
      <c r="J23" s="29">
        <f>H23/H25</f>
        <v>0.11901520308599954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3.5" thickBot="1">
      <c r="A24" s="1" t="s">
        <v>4</v>
      </c>
      <c r="B24" s="4">
        <v>241</v>
      </c>
      <c r="C24" s="2">
        <v>77</v>
      </c>
      <c r="D24" s="2">
        <v>137</v>
      </c>
      <c r="E24" s="5">
        <f t="shared" si="1"/>
        <v>455</v>
      </c>
      <c r="F24" s="1"/>
      <c r="G24" s="8" t="s">
        <v>117</v>
      </c>
      <c r="H24" s="77">
        <v>33655</v>
      </c>
      <c r="I24" s="33" t="s">
        <v>126</v>
      </c>
      <c r="J24" s="29">
        <f>H24/H25</f>
        <v>0.2545571439376749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 t="s">
        <v>125</v>
      </c>
      <c r="B25" s="4">
        <v>25</v>
      </c>
      <c r="C25" s="2">
        <v>6</v>
      </c>
      <c r="D25" s="2">
        <v>15</v>
      </c>
      <c r="E25" s="5">
        <f t="shared" si="1"/>
        <v>46</v>
      </c>
      <c r="F25" s="1"/>
      <c r="G25" s="1" t="s">
        <v>115</v>
      </c>
      <c r="H25" s="100">
        <f>SUM(H18:H24)</f>
        <v>132210</v>
      </c>
      <c r="I25" s="7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" t="s">
        <v>6</v>
      </c>
      <c r="B26" s="4">
        <v>9</v>
      </c>
      <c r="C26" s="2">
        <v>12</v>
      </c>
      <c r="D26" s="2">
        <v>4</v>
      </c>
      <c r="E26" s="5">
        <f t="shared" si="1"/>
        <v>25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38</v>
      </c>
      <c r="B27" s="12">
        <v>930</v>
      </c>
      <c r="C27" s="13">
        <v>623</v>
      </c>
      <c r="D27" s="13">
        <v>652</v>
      </c>
      <c r="E27" s="5">
        <f t="shared" si="1"/>
        <v>2205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3.5" thickBot="1">
      <c r="A28" s="1" t="s">
        <v>86</v>
      </c>
      <c r="B28" s="7">
        <v>2798</v>
      </c>
      <c r="C28" s="8">
        <v>2011</v>
      </c>
      <c r="D28" s="8">
        <v>2288</v>
      </c>
      <c r="E28" s="15">
        <f t="shared" si="1"/>
        <v>7097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9" ht="13.5" thickBot="1">
      <c r="A29" s="1"/>
      <c r="B29" s="21"/>
      <c r="C29" s="21"/>
      <c r="D29" s="21"/>
      <c r="E29" s="22"/>
      <c r="G29" s="1"/>
      <c r="H29" s="1"/>
      <c r="I29" s="1"/>
    </row>
    <row r="30" spans="1:7" ht="12.75">
      <c r="A30" s="1" t="s">
        <v>13</v>
      </c>
      <c r="B30" s="10">
        <v>39816</v>
      </c>
      <c r="C30" s="11">
        <v>39853</v>
      </c>
      <c r="D30" s="11">
        <v>39875</v>
      </c>
      <c r="E30" s="3" t="s">
        <v>1</v>
      </c>
      <c r="G30" s="1" t="s">
        <v>123</v>
      </c>
    </row>
    <row r="31" spans="1:10" ht="12.75">
      <c r="A31" s="1" t="s">
        <v>91</v>
      </c>
      <c r="B31" s="4">
        <v>213</v>
      </c>
      <c r="C31" s="2">
        <v>253</v>
      </c>
      <c r="D31" s="2">
        <v>256</v>
      </c>
      <c r="E31" s="5">
        <f aca="true" t="shared" si="2" ref="E31:E40">SUM(B31:D31)</f>
        <v>722</v>
      </c>
      <c r="G31" s="2" t="s">
        <v>108</v>
      </c>
      <c r="H31" s="76">
        <v>17876</v>
      </c>
      <c r="J31" s="29">
        <f>H31/H38</f>
        <v>0.09131869591425973</v>
      </c>
    </row>
    <row r="32" spans="1:12" ht="12.75">
      <c r="A32" s="1" t="s">
        <v>22</v>
      </c>
      <c r="B32" s="12">
        <v>9</v>
      </c>
      <c r="C32" s="13">
        <v>0</v>
      </c>
      <c r="D32" s="13">
        <v>0</v>
      </c>
      <c r="E32" s="5">
        <f t="shared" si="2"/>
        <v>9</v>
      </c>
      <c r="G32" s="2" t="s">
        <v>109</v>
      </c>
      <c r="H32" s="76">
        <v>1592</v>
      </c>
      <c r="J32" s="29">
        <f>H32/H38</f>
        <v>0.008132656293102567</v>
      </c>
      <c r="L32" s="34"/>
    </row>
    <row r="33" spans="1:12" ht="12.75">
      <c r="A33" s="1" t="s">
        <v>85</v>
      </c>
      <c r="B33" s="87"/>
      <c r="C33" s="13"/>
      <c r="D33" s="88"/>
      <c r="E33" s="5">
        <v>37193</v>
      </c>
      <c r="G33" s="2" t="s">
        <v>110</v>
      </c>
      <c r="H33" s="76">
        <v>98659</v>
      </c>
      <c r="I33" s="16"/>
      <c r="J33" s="29">
        <f>H33/H38</f>
        <v>0.5039948098123155</v>
      </c>
      <c r="K33" s="29"/>
      <c r="L33" s="34"/>
    </row>
    <row r="34" spans="1:10" ht="12.75">
      <c r="A34" s="1" t="s">
        <v>84</v>
      </c>
      <c r="B34" s="87">
        <v>61257</v>
      </c>
      <c r="C34" s="13">
        <v>72889</v>
      </c>
      <c r="D34" s="88">
        <v>61608</v>
      </c>
      <c r="E34" s="5">
        <f t="shared" si="2"/>
        <v>195754</v>
      </c>
      <c r="G34" s="2" t="s">
        <v>113</v>
      </c>
      <c r="H34" s="76">
        <v>1982</v>
      </c>
      <c r="I34" s="34"/>
      <c r="J34" s="29">
        <f>H34/H38</f>
        <v>0.01012495274681488</v>
      </c>
    </row>
    <row r="35" spans="1:11" ht="12.75">
      <c r="A35" s="1" t="s">
        <v>87</v>
      </c>
      <c r="B35" s="4">
        <v>29543</v>
      </c>
      <c r="C35" s="2">
        <v>26684</v>
      </c>
      <c r="D35" s="2">
        <v>28590</v>
      </c>
      <c r="E35" s="5">
        <f t="shared" si="2"/>
        <v>84817</v>
      </c>
      <c r="G35" s="2" t="s">
        <v>116</v>
      </c>
      <c r="H35" s="76">
        <v>26108</v>
      </c>
      <c r="I35" s="16"/>
      <c r="J35" s="29">
        <f>H35/H38</f>
        <v>0.13337147644492578</v>
      </c>
      <c r="K35" s="84"/>
    </row>
    <row r="36" spans="1:11" ht="12.75">
      <c r="A36" s="1" t="s">
        <v>3</v>
      </c>
      <c r="B36" s="4">
        <v>18</v>
      </c>
      <c r="C36" s="2">
        <v>18</v>
      </c>
      <c r="D36" s="2">
        <v>10</v>
      </c>
      <c r="E36" s="5">
        <f t="shared" si="2"/>
        <v>46</v>
      </c>
      <c r="G36" s="2" t="s">
        <v>114</v>
      </c>
      <c r="H36" s="76">
        <v>27781</v>
      </c>
      <c r="I36" t="s">
        <v>126</v>
      </c>
      <c r="J36" s="29">
        <f>H36/H38</f>
        <v>0.14191791738610704</v>
      </c>
      <c r="K36" s="84"/>
    </row>
    <row r="37" spans="1:10" ht="13.5" thickBot="1">
      <c r="A37" s="1" t="s">
        <v>4</v>
      </c>
      <c r="B37" s="4">
        <v>277</v>
      </c>
      <c r="C37" s="2">
        <v>271</v>
      </c>
      <c r="D37" s="2">
        <v>278</v>
      </c>
      <c r="E37" s="5">
        <f t="shared" si="2"/>
        <v>826</v>
      </c>
      <c r="G37" s="8" t="s">
        <v>117</v>
      </c>
      <c r="H37" s="77">
        <v>21756</v>
      </c>
      <c r="I37" t="s">
        <v>126</v>
      </c>
      <c r="J37" s="29">
        <f>H37/H38</f>
        <v>0.11113949140247453</v>
      </c>
    </row>
    <row r="38" spans="1:8" ht="12.75">
      <c r="A38" s="1" t="s">
        <v>125</v>
      </c>
      <c r="B38" s="4">
        <v>20</v>
      </c>
      <c r="C38" s="2">
        <v>23</v>
      </c>
      <c r="D38" s="2">
        <v>15</v>
      </c>
      <c r="E38" s="5">
        <f t="shared" si="2"/>
        <v>58</v>
      </c>
      <c r="G38" s="1" t="s">
        <v>115</v>
      </c>
      <c r="H38" s="100">
        <f>SUM(H31:H37)</f>
        <v>195754</v>
      </c>
    </row>
    <row r="39" spans="1:11" ht="12.75">
      <c r="A39" s="1" t="s">
        <v>6</v>
      </c>
      <c r="B39" s="4">
        <v>4</v>
      </c>
      <c r="C39" s="2">
        <v>14</v>
      </c>
      <c r="D39" s="2">
        <v>5</v>
      </c>
      <c r="E39" s="5">
        <f t="shared" si="2"/>
        <v>23</v>
      </c>
      <c r="I39" s="34"/>
      <c r="J39" s="106"/>
      <c r="K39" s="84"/>
    </row>
    <row r="40" spans="1:5" ht="12.75">
      <c r="A40" s="1" t="s">
        <v>38</v>
      </c>
      <c r="B40" s="12">
        <v>789</v>
      </c>
      <c r="C40" s="13">
        <v>774</v>
      </c>
      <c r="D40" s="13">
        <v>877</v>
      </c>
      <c r="E40" s="5">
        <f t="shared" si="2"/>
        <v>2440</v>
      </c>
    </row>
    <row r="41" spans="1:5" ht="12.75">
      <c r="A41" s="1" t="s">
        <v>76</v>
      </c>
      <c r="B41" s="12">
        <v>2195</v>
      </c>
      <c r="C41" s="13">
        <v>2276.5</v>
      </c>
      <c r="D41" s="13">
        <v>2751</v>
      </c>
      <c r="E41" s="5">
        <f>SUM(B41:D41)</f>
        <v>7222.5</v>
      </c>
    </row>
    <row r="42" spans="1:5" ht="13.5" thickBot="1">
      <c r="A42" s="1"/>
      <c r="B42" s="21"/>
      <c r="C42" s="21"/>
      <c r="D42" s="21"/>
      <c r="E42" s="22"/>
    </row>
    <row r="43" spans="1:7" ht="12.75">
      <c r="A43" s="1" t="s">
        <v>15</v>
      </c>
      <c r="B43" s="10">
        <v>39907</v>
      </c>
      <c r="C43" s="11">
        <v>39936</v>
      </c>
      <c r="D43" s="11">
        <v>39967</v>
      </c>
      <c r="E43" s="3" t="s">
        <v>1</v>
      </c>
      <c r="G43" s="1" t="s">
        <v>124</v>
      </c>
    </row>
    <row r="44" spans="1:10" ht="12.75">
      <c r="A44" s="1" t="s">
        <v>91</v>
      </c>
      <c r="B44" s="108">
        <v>210</v>
      </c>
      <c r="C44" s="109">
        <v>111</v>
      </c>
      <c r="D44" s="109">
        <v>228</v>
      </c>
      <c r="E44" s="5">
        <f>SUM(B44:D44)</f>
        <v>549</v>
      </c>
      <c r="G44" s="2" t="s">
        <v>108</v>
      </c>
      <c r="H44" s="76">
        <v>43316</v>
      </c>
      <c r="J44" s="29">
        <f>H44/H51</f>
        <v>0.19188616892149307</v>
      </c>
    </row>
    <row r="45" spans="1:10" ht="12.75">
      <c r="A45" s="1" t="s">
        <v>22</v>
      </c>
      <c r="B45" s="108"/>
      <c r="C45" s="109"/>
      <c r="D45" s="109"/>
      <c r="E45" s="5">
        <f>SUM(B45:D45)</f>
        <v>0</v>
      </c>
      <c r="G45" s="2" t="s">
        <v>109</v>
      </c>
      <c r="H45" s="76">
        <v>14560</v>
      </c>
      <c r="J45" s="29">
        <f>H45/H51</f>
        <v>0.06449955257865313</v>
      </c>
    </row>
    <row r="46" spans="1:10" ht="12.75">
      <c r="A46" s="1" t="s">
        <v>85</v>
      </c>
      <c r="B46" s="112">
        <v>9560.88</v>
      </c>
      <c r="C46" s="109">
        <v>8501.4</v>
      </c>
      <c r="D46" s="113">
        <v>9026.28</v>
      </c>
      <c r="E46" s="5">
        <f>SUM(B46:D46)</f>
        <v>27088.559999999998</v>
      </c>
      <c r="G46" s="2" t="s">
        <v>110</v>
      </c>
      <c r="H46" s="76">
        <v>96584</v>
      </c>
      <c r="J46" s="29">
        <f>H46/H51</f>
        <v>0.4278588452099336</v>
      </c>
    </row>
    <row r="47" spans="1:10" ht="12.75">
      <c r="A47" s="1" t="s">
        <v>84</v>
      </c>
      <c r="B47" s="108">
        <v>79674</v>
      </c>
      <c r="C47" s="109">
        <v>70845</v>
      </c>
      <c r="D47" s="109">
        <v>75219</v>
      </c>
      <c r="E47" s="5">
        <f>SUM(B47:D47)</f>
        <v>225738</v>
      </c>
      <c r="G47" s="2" t="s">
        <v>113</v>
      </c>
      <c r="H47" s="76">
        <v>1547</v>
      </c>
      <c r="J47" s="29">
        <f>H47/H51</f>
        <v>0.006853077461481895</v>
      </c>
    </row>
    <row r="48" spans="1:10" ht="12.75">
      <c r="A48" s="1" t="s">
        <v>87</v>
      </c>
      <c r="B48" s="108">
        <v>29850</v>
      </c>
      <c r="C48" s="109">
        <v>30845</v>
      </c>
      <c r="D48" s="109">
        <v>29850</v>
      </c>
      <c r="E48" s="5">
        <f>SUM(B48:D48)</f>
        <v>90545</v>
      </c>
      <c r="G48" s="2" t="s">
        <v>116</v>
      </c>
      <c r="H48" s="76">
        <v>27192</v>
      </c>
      <c r="J48" s="29">
        <f>H48/H51</f>
        <v>0.12045823033782527</v>
      </c>
    </row>
    <row r="49" spans="1:10" ht="12.75">
      <c r="A49" s="1" t="s">
        <v>3</v>
      </c>
      <c r="B49" s="108">
        <v>14</v>
      </c>
      <c r="C49" s="109">
        <v>11</v>
      </c>
      <c r="D49" s="109">
        <v>5</v>
      </c>
      <c r="E49" s="5">
        <f aca="true" t="shared" si="3" ref="E49:E54">SUM(B49:D49)</f>
        <v>30</v>
      </c>
      <c r="G49" s="2" t="s">
        <v>114</v>
      </c>
      <c r="H49" s="76">
        <v>20486</v>
      </c>
      <c r="I49" t="s">
        <v>126</v>
      </c>
      <c r="J49" s="29">
        <f>H49/H51</f>
        <v>0.09075122487131099</v>
      </c>
    </row>
    <row r="50" spans="1:10" ht="13.5" thickBot="1">
      <c r="A50" s="1" t="s">
        <v>4</v>
      </c>
      <c r="B50" s="108">
        <v>155</v>
      </c>
      <c r="C50" s="109">
        <v>294</v>
      </c>
      <c r="D50" s="109">
        <v>194</v>
      </c>
      <c r="E50" s="5">
        <f t="shared" si="3"/>
        <v>643</v>
      </c>
      <c r="G50" s="8" t="s">
        <v>117</v>
      </c>
      <c r="H50" s="77">
        <v>22053</v>
      </c>
      <c r="I50" t="s">
        <v>126</v>
      </c>
      <c r="J50" s="29">
        <f>H50/H51</f>
        <v>0.09769290061930203</v>
      </c>
    </row>
    <row r="51" spans="1:8" ht="12.75">
      <c r="A51" s="1" t="s">
        <v>125</v>
      </c>
      <c r="B51" s="108">
        <v>16</v>
      </c>
      <c r="C51" s="109">
        <v>54</v>
      </c>
      <c r="D51" s="109">
        <v>59</v>
      </c>
      <c r="E51" s="5">
        <f t="shared" si="3"/>
        <v>129</v>
      </c>
      <c r="G51" s="1" t="s">
        <v>115</v>
      </c>
      <c r="H51" s="100">
        <f>SUM(H44:H50)</f>
        <v>225738</v>
      </c>
    </row>
    <row r="52" spans="1:5" ht="12.75">
      <c r="A52" s="1" t="s">
        <v>6</v>
      </c>
      <c r="B52" s="108">
        <v>1</v>
      </c>
      <c r="C52" s="109">
        <v>4</v>
      </c>
      <c r="D52" s="109">
        <v>3</v>
      </c>
      <c r="E52" s="5">
        <f t="shared" si="3"/>
        <v>8</v>
      </c>
    </row>
    <row r="53" spans="1:5" ht="12.75">
      <c r="A53" s="1" t="s">
        <v>38</v>
      </c>
      <c r="B53" s="108">
        <v>682</v>
      </c>
      <c r="C53" s="109">
        <v>753</v>
      </c>
      <c r="D53" s="109">
        <v>804</v>
      </c>
      <c r="E53" s="5">
        <f t="shared" si="3"/>
        <v>2239</v>
      </c>
    </row>
    <row r="54" spans="1:10" ht="13.5" thickBot="1">
      <c r="A54" s="1" t="s">
        <v>76</v>
      </c>
      <c r="B54" s="110">
        <v>2366</v>
      </c>
      <c r="C54" s="111">
        <v>2133</v>
      </c>
      <c r="D54" s="111">
        <v>2390</v>
      </c>
      <c r="E54" s="15">
        <f t="shared" si="3"/>
        <v>6889</v>
      </c>
      <c r="H54" s="16">
        <f>SUM(H50+H37+H24+H11)</f>
        <v>88214</v>
      </c>
      <c r="J54" s="16">
        <f>SUM(B60-H54)</f>
        <v>592955</v>
      </c>
    </row>
    <row r="55" spans="1:8" ht="13.5" thickBot="1">
      <c r="A55" s="1"/>
      <c r="B55" s="21"/>
      <c r="C55" s="21"/>
      <c r="D55" s="21"/>
      <c r="E55" s="23"/>
      <c r="H55" s="16"/>
    </row>
    <row r="56" spans="1:8" ht="39" thickBot="1">
      <c r="A56" s="1" t="s">
        <v>111</v>
      </c>
      <c r="B56" s="107" t="s">
        <v>19</v>
      </c>
      <c r="C56" s="21"/>
      <c r="D56" s="74" t="s">
        <v>112</v>
      </c>
      <c r="E56" s="73" t="s">
        <v>19</v>
      </c>
      <c r="H56" s="16"/>
    </row>
    <row r="57" spans="1:5" ht="12.75">
      <c r="A57" s="1" t="s">
        <v>90</v>
      </c>
      <c r="B57" s="105">
        <f>SUM(E5+E18+E31+E44)</f>
        <v>3149</v>
      </c>
      <c r="D57" s="44" t="s">
        <v>2</v>
      </c>
      <c r="E57" s="45"/>
    </row>
    <row r="58" spans="1:7" ht="12.75">
      <c r="A58" s="1" t="s">
        <v>22</v>
      </c>
      <c r="B58" s="19">
        <f>SUM(E45+E32+E19+E6)</f>
        <v>81</v>
      </c>
      <c r="D58" s="44" t="s">
        <v>3</v>
      </c>
      <c r="E58" s="26"/>
      <c r="G58" s="34"/>
    </row>
    <row r="59" spans="1:7" ht="12.75">
      <c r="A59" s="1" t="s">
        <v>85</v>
      </c>
      <c r="B59" s="19">
        <f>SUM(E7+E20+E33+E46)</f>
        <v>117106.31</v>
      </c>
      <c r="D59" s="44" t="s">
        <v>4</v>
      </c>
      <c r="E59" s="26"/>
      <c r="G59" s="34"/>
    </row>
    <row r="60" spans="1:7" ht="13.5" thickBot="1">
      <c r="A60" s="17" t="s">
        <v>84</v>
      </c>
      <c r="B60" s="90">
        <f>SUM(E8+E21+E34+E47)</f>
        <v>681169</v>
      </c>
      <c r="D60" s="44" t="s">
        <v>12</v>
      </c>
      <c r="E60" s="27"/>
      <c r="G60" s="34"/>
    </row>
    <row r="61" spans="1:7" ht="12.75">
      <c r="A61" s="1" t="s">
        <v>87</v>
      </c>
      <c r="B61" s="19">
        <f>SUM(E9+E22+E35+E48)</f>
        <v>336362</v>
      </c>
      <c r="G61" s="34"/>
    </row>
    <row r="62" spans="1:7" ht="12.75">
      <c r="A62" s="1" t="s">
        <v>3</v>
      </c>
      <c r="B62" s="19">
        <f>SUM(E49+E36+E23+E10)</f>
        <v>177</v>
      </c>
      <c r="G62" s="34"/>
    </row>
    <row r="63" spans="1:7" ht="12.75">
      <c r="A63" s="1" t="s">
        <v>4</v>
      </c>
      <c r="B63" s="19">
        <f>SUM(E50+E37+E24+E11)</f>
        <v>2635</v>
      </c>
      <c r="G63" s="34"/>
    </row>
    <row r="64" spans="1:7" ht="12.75">
      <c r="A64" s="1" t="s">
        <v>77</v>
      </c>
      <c r="B64" s="19">
        <f>SUM(E51+E38+E25+E12)</f>
        <v>291</v>
      </c>
      <c r="G64" s="34"/>
    </row>
    <row r="65" spans="1:7" ht="12.75">
      <c r="A65" s="1" t="s">
        <v>6</v>
      </c>
      <c r="B65" s="19">
        <f>SUM(E52+E39+E26+E13)</f>
        <v>193</v>
      </c>
      <c r="G65" s="34"/>
    </row>
    <row r="66" spans="1:7" ht="12.75">
      <c r="A66" s="1" t="s">
        <v>38</v>
      </c>
      <c r="B66" s="19">
        <f>SUM(E53+E41+E27+E14)</f>
        <v>13922.5</v>
      </c>
      <c r="G66" s="34"/>
    </row>
    <row r="67" spans="1:7" ht="13.5" thickBot="1">
      <c r="A67" s="1" t="s">
        <v>76</v>
      </c>
      <c r="B67" s="83">
        <f>SUM(E54+E41+E28+E15)</f>
        <v>29909.5</v>
      </c>
      <c r="G67" s="34"/>
    </row>
    <row r="68" ht="12.75">
      <c r="G68" s="34"/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zoomScalePageLayoutView="0" workbookViewId="0" topLeftCell="B24">
      <selection activeCell="K20" sqref="K20"/>
    </sheetView>
  </sheetViews>
  <sheetFormatPr defaultColWidth="9.140625" defaultRowHeight="12.75"/>
  <cols>
    <col min="1" max="1" width="40.8515625" style="0" customWidth="1"/>
    <col min="2" max="2" width="14.421875" style="0" customWidth="1"/>
    <col min="3" max="3" width="13.00390625" style="0" customWidth="1"/>
    <col min="4" max="4" width="13.421875" style="0" customWidth="1"/>
    <col min="5" max="5" width="11.57421875" style="0" customWidth="1"/>
    <col min="6" max="6" width="1.1484375" style="0" customWidth="1"/>
    <col min="7" max="7" width="8.8515625" style="0" bestFit="1" customWidth="1"/>
    <col min="8" max="8" width="8.7109375" style="0" bestFit="1" customWidth="1"/>
    <col min="9" max="9" width="11.421875" style="0" customWidth="1"/>
    <col min="10" max="10" width="11.8515625" style="0" customWidth="1"/>
    <col min="11" max="11" width="7.7109375" style="0" customWidth="1"/>
  </cols>
  <sheetData>
    <row r="1" ht="15.75">
      <c r="A1" s="75" t="s">
        <v>120</v>
      </c>
    </row>
    <row r="2" ht="15.75">
      <c r="A2" s="75" t="s">
        <v>121</v>
      </c>
    </row>
    <row r="3" ht="13.5" thickBot="1"/>
    <row r="4" spans="1:7" ht="25.5">
      <c r="A4" s="116" t="s">
        <v>16</v>
      </c>
      <c r="B4" s="121">
        <v>39997</v>
      </c>
      <c r="C4" s="122">
        <v>40028</v>
      </c>
      <c r="D4" s="122">
        <v>40059</v>
      </c>
      <c r="E4" s="123" t="s">
        <v>1</v>
      </c>
      <c r="G4" s="1" t="s">
        <v>118</v>
      </c>
    </row>
    <row r="5" spans="1:9" ht="12.75">
      <c r="A5" s="1" t="s">
        <v>91</v>
      </c>
      <c r="B5" s="4">
        <v>240</v>
      </c>
      <c r="C5" s="2">
        <v>326</v>
      </c>
      <c r="D5" s="2">
        <v>175</v>
      </c>
      <c r="E5" s="5">
        <f>SUM(B5:D5)</f>
        <v>741</v>
      </c>
      <c r="G5" s="2" t="s">
        <v>138</v>
      </c>
      <c r="H5" s="76">
        <v>60242</v>
      </c>
      <c r="I5" s="117">
        <f>SUM(H5/H13)</f>
        <v>0.14250332946177446</v>
      </c>
    </row>
    <row r="6" spans="1:9" ht="12.75">
      <c r="A6" s="1" t="s">
        <v>22</v>
      </c>
      <c r="B6" s="12">
        <v>10</v>
      </c>
      <c r="C6" s="13">
        <v>5</v>
      </c>
      <c r="D6" s="13">
        <v>8</v>
      </c>
      <c r="E6" s="5">
        <f>SUM(B6:D6)</f>
        <v>23</v>
      </c>
      <c r="G6" s="2" t="s">
        <v>109</v>
      </c>
      <c r="H6" s="76">
        <v>14720</v>
      </c>
      <c r="I6" s="117">
        <f>SUM(H6/H13)</f>
        <v>0.034820374650199534</v>
      </c>
    </row>
    <row r="7" spans="1:9" ht="12.75">
      <c r="A7" s="1" t="s">
        <v>85</v>
      </c>
      <c r="B7" s="4">
        <v>4651</v>
      </c>
      <c r="C7" s="2">
        <v>4855</v>
      </c>
      <c r="D7" s="2">
        <v>3648</v>
      </c>
      <c r="E7" s="5">
        <f>SUM(B7:D7)</f>
        <v>13154</v>
      </c>
      <c r="G7" s="2" t="s">
        <v>110</v>
      </c>
      <c r="H7" s="76">
        <v>156216</v>
      </c>
      <c r="I7" s="117">
        <f>SUM(H7/H13)</f>
        <v>0.3695312259752425</v>
      </c>
    </row>
    <row r="8" spans="1:9" ht="12.75">
      <c r="A8" s="1" t="s">
        <v>84</v>
      </c>
      <c r="B8" s="4"/>
      <c r="C8" s="2"/>
      <c r="D8" s="2"/>
      <c r="E8" s="5">
        <f>H13</f>
        <v>422741</v>
      </c>
      <c r="G8" s="2" t="s">
        <v>135</v>
      </c>
      <c r="H8" s="76">
        <v>133560</v>
      </c>
      <c r="I8" s="117">
        <f>SUM(H8/H13)</f>
        <v>0.3159381276005876</v>
      </c>
    </row>
    <row r="9" spans="1:9" ht="12.75">
      <c r="A9" s="1" t="s">
        <v>87</v>
      </c>
      <c r="B9" s="4">
        <v>24886</v>
      </c>
      <c r="C9" s="2">
        <v>22869</v>
      </c>
      <c r="D9" s="2">
        <v>23958</v>
      </c>
      <c r="E9" s="5">
        <f>SUM(B9:D9)</f>
        <v>71713</v>
      </c>
      <c r="G9" s="2" t="s">
        <v>113</v>
      </c>
      <c r="H9" s="76">
        <v>3036</v>
      </c>
      <c r="I9" s="117">
        <f>SUM(H9/H13)</f>
        <v>0.0071817022716036535</v>
      </c>
    </row>
    <row r="10" spans="1:9" ht="12.75">
      <c r="A10" s="1" t="s">
        <v>3</v>
      </c>
      <c r="B10" s="4">
        <v>13</v>
      </c>
      <c r="C10" s="2">
        <v>9</v>
      </c>
      <c r="D10" s="2">
        <v>18</v>
      </c>
      <c r="E10" s="5">
        <f aca="true" t="shared" si="0" ref="E10:E15">SUM(B10:D10)</f>
        <v>40</v>
      </c>
      <c r="G10" s="2" t="s">
        <v>116</v>
      </c>
      <c r="H10" s="76">
        <v>24406</v>
      </c>
      <c r="I10" s="117">
        <f>SUM(H10/H13)</f>
        <v>0.057732748893530556</v>
      </c>
    </row>
    <row r="11" spans="1:9" ht="12.75">
      <c r="A11" s="1" t="s">
        <v>4</v>
      </c>
      <c r="B11" s="4">
        <v>191</v>
      </c>
      <c r="C11" s="2">
        <v>154</v>
      </c>
      <c r="D11" s="2">
        <v>108</v>
      </c>
      <c r="E11" s="5">
        <f t="shared" si="0"/>
        <v>453</v>
      </c>
      <c r="G11" s="2" t="s">
        <v>114</v>
      </c>
      <c r="H11" s="76">
        <v>17407</v>
      </c>
      <c r="I11" s="117">
        <f>SUM(H11/H13)</f>
        <v>0.04117651233261027</v>
      </c>
    </row>
    <row r="12" spans="1:10" ht="13.5" thickBot="1">
      <c r="A12" s="1" t="s">
        <v>134</v>
      </c>
      <c r="B12" s="4">
        <v>23</v>
      </c>
      <c r="C12" s="2">
        <v>317</v>
      </c>
      <c r="D12" s="2">
        <v>13</v>
      </c>
      <c r="E12" s="5">
        <f t="shared" si="0"/>
        <v>353</v>
      </c>
      <c r="G12" s="8" t="s">
        <v>117</v>
      </c>
      <c r="H12" s="77">
        <f>E7</f>
        <v>13154</v>
      </c>
      <c r="I12" s="130">
        <f>SUM(H12/H13)</f>
        <v>0.0311159788144514</v>
      </c>
      <c r="J12" s="104" t="s">
        <v>126</v>
      </c>
    </row>
    <row r="13" spans="1:9" ht="12.75">
      <c r="A13" s="1" t="s">
        <v>6</v>
      </c>
      <c r="B13" s="4">
        <v>1</v>
      </c>
      <c r="C13" s="2">
        <v>1</v>
      </c>
      <c r="D13" s="2">
        <v>1</v>
      </c>
      <c r="E13" s="5">
        <f t="shared" si="0"/>
        <v>3</v>
      </c>
      <c r="G13" s="1" t="s">
        <v>115</v>
      </c>
      <c r="H13" s="100">
        <f>SUM(H5:H12)</f>
        <v>422741</v>
      </c>
      <c r="I13" s="128">
        <f>SUM(I5:I12)</f>
        <v>0.9999999999999999</v>
      </c>
    </row>
    <row r="14" spans="1:5" ht="12.75">
      <c r="A14" s="1" t="s">
        <v>38</v>
      </c>
      <c r="B14" s="12">
        <v>639</v>
      </c>
      <c r="C14" s="13">
        <v>818</v>
      </c>
      <c r="D14" s="13">
        <v>598</v>
      </c>
      <c r="E14" s="5">
        <f t="shared" si="0"/>
        <v>2055</v>
      </c>
    </row>
    <row r="15" spans="1:10" ht="13.5" thickBot="1">
      <c r="A15" s="1" t="s">
        <v>76</v>
      </c>
      <c r="B15" s="7">
        <v>2420</v>
      </c>
      <c r="C15" s="8">
        <v>2429</v>
      </c>
      <c r="D15" s="8">
        <v>2457</v>
      </c>
      <c r="E15" s="15">
        <f t="shared" si="0"/>
        <v>7306</v>
      </c>
      <c r="I15" s="84"/>
      <c r="J15" s="84"/>
    </row>
    <row r="16" spans="1:8" ht="13.5" thickBot="1">
      <c r="A16" s="1"/>
      <c r="B16" s="21"/>
      <c r="C16" s="21"/>
      <c r="D16" s="21"/>
      <c r="E16" s="22"/>
      <c r="G16" s="16"/>
      <c r="H16" s="16"/>
    </row>
    <row r="17" spans="1:10" ht="25.5">
      <c r="A17" s="116" t="s">
        <v>17</v>
      </c>
      <c r="B17" s="121">
        <v>40090</v>
      </c>
      <c r="C17" s="122">
        <v>40120</v>
      </c>
      <c r="D17" s="122">
        <v>40150</v>
      </c>
      <c r="E17" s="123" t="s">
        <v>1</v>
      </c>
      <c r="G17" s="1" t="s">
        <v>122</v>
      </c>
      <c r="I17" s="16"/>
      <c r="J17" s="16"/>
    </row>
    <row r="18" spans="1:256" ht="12" customHeight="1">
      <c r="A18" s="1" t="s">
        <v>91</v>
      </c>
      <c r="B18" s="4">
        <v>174</v>
      </c>
      <c r="C18" s="2">
        <v>133</v>
      </c>
      <c r="D18" s="2">
        <v>167</v>
      </c>
      <c r="E18" s="5">
        <f>SUM(B18:D18)</f>
        <v>474</v>
      </c>
      <c r="F18" s="1"/>
      <c r="G18" s="2" t="s">
        <v>138</v>
      </c>
      <c r="H18" s="76">
        <v>66284</v>
      </c>
      <c r="I18" s="117">
        <f>SUM(H18/H26)</f>
        <v>0.15923357252161463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" t="s">
        <v>22</v>
      </c>
      <c r="B19" s="12">
        <v>6</v>
      </c>
      <c r="C19" s="13">
        <v>4</v>
      </c>
      <c r="D19" s="13">
        <v>1</v>
      </c>
      <c r="E19" s="5">
        <f>SUM(B19:D19)</f>
        <v>11</v>
      </c>
      <c r="F19" s="79"/>
      <c r="G19" s="2" t="s">
        <v>109</v>
      </c>
      <c r="H19" s="76">
        <v>18005</v>
      </c>
      <c r="I19" s="117">
        <f>SUM(H19/H26)</f>
        <v>0.04325328093132085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85</v>
      </c>
      <c r="B20" s="4">
        <v>3649</v>
      </c>
      <c r="C20" s="2">
        <v>4006</v>
      </c>
      <c r="D20" s="2">
        <v>4233</v>
      </c>
      <c r="E20" s="5">
        <f>SUM(B20:D20)</f>
        <v>11888</v>
      </c>
      <c r="G20" s="2" t="s">
        <v>110</v>
      </c>
      <c r="H20" s="76">
        <v>137260</v>
      </c>
      <c r="I20" s="117">
        <f>SUM(H20/H26)</f>
        <v>0.32973870261777843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84</v>
      </c>
      <c r="B21" s="4"/>
      <c r="C21" s="2"/>
      <c r="D21" s="2"/>
      <c r="E21" s="5">
        <f>H26</f>
        <v>416269</v>
      </c>
      <c r="G21" s="2" t="s">
        <v>135</v>
      </c>
      <c r="H21" s="76">
        <v>139602</v>
      </c>
      <c r="I21" s="117">
        <f>SUM(H21/H26)</f>
        <v>0.3353648722340602</v>
      </c>
      <c r="J21" s="7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87</v>
      </c>
      <c r="B22" s="4">
        <v>23958</v>
      </c>
      <c r="C22" s="2">
        <v>20691</v>
      </c>
      <c r="D22" s="2">
        <v>22806</v>
      </c>
      <c r="E22" s="5">
        <f>SUM(B22:D22)</f>
        <v>67455</v>
      </c>
      <c r="G22" s="2" t="s">
        <v>113</v>
      </c>
      <c r="H22" s="76">
        <v>2730</v>
      </c>
      <c r="I22" s="117">
        <f>SUM(H22/H26)</f>
        <v>0.0065582592025829455</v>
      </c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3</v>
      </c>
      <c r="B23" s="4">
        <v>17</v>
      </c>
      <c r="C23" s="2">
        <v>8</v>
      </c>
      <c r="D23" s="2">
        <v>16</v>
      </c>
      <c r="E23" s="5">
        <f aca="true" t="shared" si="1" ref="E23:E28">SUM(B23:D23)</f>
        <v>41</v>
      </c>
      <c r="F23" s="1"/>
      <c r="G23" s="2" t="s">
        <v>116</v>
      </c>
      <c r="H23" s="76">
        <v>24564</v>
      </c>
      <c r="I23" s="117">
        <f>SUM(H23/H26)</f>
        <v>0.059009919066757316</v>
      </c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 t="s">
        <v>4</v>
      </c>
      <c r="B24" s="4">
        <v>200</v>
      </c>
      <c r="C24" s="2">
        <v>114</v>
      </c>
      <c r="D24" s="2">
        <v>175</v>
      </c>
      <c r="E24" s="5">
        <f t="shared" si="1"/>
        <v>489</v>
      </c>
      <c r="F24" s="1"/>
      <c r="G24" s="2" t="s">
        <v>114</v>
      </c>
      <c r="H24" s="76">
        <v>15936</v>
      </c>
      <c r="I24" s="117">
        <f>SUM(H24/H26)</f>
        <v>0.03828293723529737</v>
      </c>
      <c r="J24" s="3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3.5" thickBot="1">
      <c r="A25" s="1" t="s">
        <v>134</v>
      </c>
      <c r="B25" s="4">
        <v>18</v>
      </c>
      <c r="C25" s="2">
        <v>19</v>
      </c>
      <c r="D25" s="2">
        <v>8</v>
      </c>
      <c r="E25" s="5">
        <f t="shared" si="1"/>
        <v>45</v>
      </c>
      <c r="F25" s="1"/>
      <c r="G25" s="8" t="s">
        <v>117</v>
      </c>
      <c r="H25" s="77">
        <f>E20</f>
        <v>11888</v>
      </c>
      <c r="I25" s="130">
        <f>SUM(H25/H26)</f>
        <v>0.028558456190588298</v>
      </c>
      <c r="J25" s="33" t="s">
        <v>126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" t="s">
        <v>6</v>
      </c>
      <c r="B26" s="4">
        <v>56</v>
      </c>
      <c r="C26" s="2">
        <v>1</v>
      </c>
      <c r="D26" s="2">
        <v>2</v>
      </c>
      <c r="E26" s="5">
        <f t="shared" si="1"/>
        <v>59</v>
      </c>
      <c r="F26" s="1"/>
      <c r="G26" s="1" t="s">
        <v>115</v>
      </c>
      <c r="H26" s="100">
        <f>SUM(H18:H25)</f>
        <v>416269</v>
      </c>
      <c r="I26" s="128">
        <f>SUM(I18:I25)</f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38</v>
      </c>
      <c r="B27" s="12">
        <v>821</v>
      </c>
      <c r="C27" s="13">
        <v>889</v>
      </c>
      <c r="D27" s="13">
        <v>468</v>
      </c>
      <c r="E27" s="5">
        <f t="shared" si="1"/>
        <v>2178</v>
      </c>
      <c r="F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3.5" thickBot="1">
      <c r="A28" s="1" t="s">
        <v>76</v>
      </c>
      <c r="B28" s="7">
        <v>2767</v>
      </c>
      <c r="C28" s="8">
        <v>1963</v>
      </c>
      <c r="D28" s="8">
        <v>2606</v>
      </c>
      <c r="E28" s="15">
        <f t="shared" si="1"/>
        <v>7336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0" ht="13.5" thickBot="1">
      <c r="A29" s="1"/>
      <c r="B29" s="21"/>
      <c r="C29" s="21"/>
      <c r="D29" s="21"/>
      <c r="E29" s="22"/>
      <c r="G29" s="1"/>
      <c r="H29" s="1"/>
      <c r="I29" s="1"/>
      <c r="J29" s="1"/>
    </row>
    <row r="30" spans="1:7" ht="25.5">
      <c r="A30" s="116" t="s">
        <v>13</v>
      </c>
      <c r="B30" s="121">
        <v>40181</v>
      </c>
      <c r="C30" s="122">
        <v>40212</v>
      </c>
      <c r="D30" s="122">
        <v>40240</v>
      </c>
      <c r="E30" s="123" t="s">
        <v>1</v>
      </c>
      <c r="G30" s="1" t="s">
        <v>123</v>
      </c>
    </row>
    <row r="31" spans="1:10" ht="12.75">
      <c r="A31" s="1" t="s">
        <v>91</v>
      </c>
      <c r="B31" s="4">
        <v>190</v>
      </c>
      <c r="C31" s="2">
        <v>182</v>
      </c>
      <c r="D31" s="2">
        <v>274</v>
      </c>
      <c r="E31" s="5">
        <f aca="true" t="shared" si="2" ref="E31:E40">SUM(B31:D31)</f>
        <v>646</v>
      </c>
      <c r="G31" s="2" t="s">
        <v>138</v>
      </c>
      <c r="H31" s="76">
        <v>6217</v>
      </c>
      <c r="I31" s="117">
        <f>SUM(H31/H39)</f>
        <v>0.015454448280919462</v>
      </c>
      <c r="J31" s="16"/>
    </row>
    <row r="32" spans="1:12" ht="12.75">
      <c r="A32" s="1" t="s">
        <v>22</v>
      </c>
      <c r="B32" s="12">
        <v>31</v>
      </c>
      <c r="C32" s="13">
        <v>17</v>
      </c>
      <c r="D32" s="13">
        <v>18</v>
      </c>
      <c r="E32" s="5">
        <f t="shared" si="2"/>
        <v>66</v>
      </c>
      <c r="G32" s="2" t="s">
        <v>109</v>
      </c>
      <c r="H32" s="76">
        <v>19978</v>
      </c>
      <c r="I32" s="117">
        <f>SUM(H32/H39)</f>
        <v>0.04966205046746164</v>
      </c>
      <c r="J32" s="34"/>
      <c r="L32" s="34"/>
    </row>
    <row r="33" spans="1:12" ht="12.75">
      <c r="A33" s="1" t="s">
        <v>85</v>
      </c>
      <c r="B33" s="4">
        <v>3705</v>
      </c>
      <c r="C33" s="2">
        <v>3652</v>
      </c>
      <c r="D33" s="2">
        <v>4809</v>
      </c>
      <c r="E33" s="5">
        <f t="shared" si="2"/>
        <v>12166</v>
      </c>
      <c r="G33" s="2" t="s">
        <v>110</v>
      </c>
      <c r="H33" s="76">
        <v>151200</v>
      </c>
      <c r="I33" s="117">
        <f>SUM(H33/H39)</f>
        <v>0.375858545934538</v>
      </c>
      <c r="J33" s="16"/>
      <c r="K33" s="29"/>
      <c r="L33" s="34"/>
    </row>
    <row r="34" spans="1:9" ht="12.75">
      <c r="A34" s="1" t="s">
        <v>84</v>
      </c>
      <c r="B34" s="87"/>
      <c r="C34" s="13"/>
      <c r="D34" s="88"/>
      <c r="E34" s="5">
        <f>H39</f>
        <v>402279</v>
      </c>
      <c r="G34" s="2" t="s">
        <v>135</v>
      </c>
      <c r="H34" s="76">
        <v>142911</v>
      </c>
      <c r="I34" s="117">
        <f>SUM(H34/H39)</f>
        <v>0.3552534435056267</v>
      </c>
    </row>
    <row r="35" spans="1:9" ht="12.75">
      <c r="A35" s="1" t="s">
        <v>87</v>
      </c>
      <c r="B35" s="4">
        <v>23646</v>
      </c>
      <c r="C35" s="2">
        <v>22520</v>
      </c>
      <c r="D35" s="2">
        <v>25898</v>
      </c>
      <c r="E35" s="5">
        <f t="shared" si="2"/>
        <v>72064</v>
      </c>
      <c r="G35" s="2" t="s">
        <v>113</v>
      </c>
      <c r="H35" s="76">
        <v>28260</v>
      </c>
      <c r="I35" s="117">
        <f>SUM(H35/H39)</f>
        <v>0.07024975203776483</v>
      </c>
    </row>
    <row r="36" spans="1:9" ht="12.75">
      <c r="A36" s="1" t="s">
        <v>3</v>
      </c>
      <c r="B36" s="4">
        <v>7</v>
      </c>
      <c r="C36" s="2">
        <v>13</v>
      </c>
      <c r="D36" s="2">
        <v>7</v>
      </c>
      <c r="E36" s="5">
        <f t="shared" si="2"/>
        <v>27</v>
      </c>
      <c r="G36" s="2" t="s">
        <v>116</v>
      </c>
      <c r="H36" s="76">
        <v>24875</v>
      </c>
      <c r="I36" s="117">
        <f>SUM(H36/H39)</f>
        <v>0.06183519398228592</v>
      </c>
    </row>
    <row r="37" spans="1:9" ht="12.75">
      <c r="A37" s="1" t="s">
        <v>4</v>
      </c>
      <c r="B37" s="4">
        <v>118</v>
      </c>
      <c r="C37" s="2">
        <v>112</v>
      </c>
      <c r="D37" s="2">
        <v>206</v>
      </c>
      <c r="E37" s="5">
        <f t="shared" si="2"/>
        <v>436</v>
      </c>
      <c r="G37" s="2" t="s">
        <v>114</v>
      </c>
      <c r="H37" s="76">
        <v>16672</v>
      </c>
      <c r="I37" s="117">
        <f>SUM(H37/H39)</f>
        <v>0.04144387353055964</v>
      </c>
    </row>
    <row r="38" spans="1:10" ht="13.5" thickBot="1">
      <c r="A38" s="1" t="s">
        <v>134</v>
      </c>
      <c r="B38" s="4">
        <v>29</v>
      </c>
      <c r="C38" s="2">
        <v>9</v>
      </c>
      <c r="D38" s="2">
        <v>11</v>
      </c>
      <c r="E38" s="5">
        <f t="shared" si="2"/>
        <v>49</v>
      </c>
      <c r="G38" s="8" t="s">
        <v>117</v>
      </c>
      <c r="H38" s="77">
        <f>E33</f>
        <v>12166</v>
      </c>
      <c r="I38" s="130">
        <f>SUM(H38/H39)</f>
        <v>0.03024269226084384</v>
      </c>
      <c r="J38" t="s">
        <v>126</v>
      </c>
    </row>
    <row r="39" spans="1:9" ht="12.75">
      <c r="A39" s="1" t="s">
        <v>6</v>
      </c>
      <c r="B39" s="4">
        <v>1</v>
      </c>
      <c r="C39" s="2">
        <v>0</v>
      </c>
      <c r="D39" s="2">
        <v>0</v>
      </c>
      <c r="E39" s="5">
        <f t="shared" si="2"/>
        <v>1</v>
      </c>
      <c r="G39" s="1" t="s">
        <v>115</v>
      </c>
      <c r="H39" s="100">
        <f>SUM(H31:H38)</f>
        <v>402279</v>
      </c>
      <c r="I39" s="128">
        <f>SUM(I31:I38)</f>
        <v>1</v>
      </c>
    </row>
    <row r="40" spans="1:5" ht="12.75">
      <c r="A40" s="1" t="s">
        <v>38</v>
      </c>
      <c r="B40" s="12">
        <v>635</v>
      </c>
      <c r="C40" s="13">
        <v>406</v>
      </c>
      <c r="D40" s="13">
        <v>739</v>
      </c>
      <c r="E40" s="5">
        <f t="shared" si="2"/>
        <v>1780</v>
      </c>
    </row>
    <row r="41" spans="1:5" ht="12.75">
      <c r="A41" s="1" t="s">
        <v>76</v>
      </c>
      <c r="B41" s="12">
        <v>2308</v>
      </c>
      <c r="C41" s="13">
        <v>2493</v>
      </c>
      <c r="D41" s="13">
        <v>2860</v>
      </c>
      <c r="E41" s="5">
        <f>SUM(B41:D41)</f>
        <v>7661</v>
      </c>
    </row>
    <row r="42" spans="1:5" ht="13.5" thickBot="1">
      <c r="A42" s="1"/>
      <c r="B42" s="21"/>
      <c r="C42" s="21"/>
      <c r="D42" s="21"/>
      <c r="E42" s="22"/>
    </row>
    <row r="43" spans="1:7" ht="25.5">
      <c r="A43" s="116" t="s">
        <v>15</v>
      </c>
      <c r="B43" s="121">
        <v>40272</v>
      </c>
      <c r="C43" s="122">
        <v>40301</v>
      </c>
      <c r="D43" s="122">
        <v>40332</v>
      </c>
      <c r="E43" s="123" t="s">
        <v>1</v>
      </c>
      <c r="G43" s="1" t="s">
        <v>124</v>
      </c>
    </row>
    <row r="44" spans="1:9" ht="12.75">
      <c r="A44" s="1" t="s">
        <v>91</v>
      </c>
      <c r="B44" s="4">
        <v>105</v>
      </c>
      <c r="C44" s="2">
        <v>179</v>
      </c>
      <c r="D44" s="2">
        <v>150</v>
      </c>
      <c r="E44" s="5">
        <f>SUM(B44:D44)</f>
        <v>434</v>
      </c>
      <c r="G44" s="2" t="s">
        <v>138</v>
      </c>
      <c r="H44" s="76">
        <v>38107</v>
      </c>
      <c r="I44" s="117">
        <f>SUM(H44/H52)</f>
        <v>0.08461997952617074</v>
      </c>
    </row>
    <row r="45" spans="1:9" ht="12.75">
      <c r="A45" s="1" t="s">
        <v>22</v>
      </c>
      <c r="B45" s="12">
        <v>10</v>
      </c>
      <c r="C45" s="13">
        <v>5</v>
      </c>
      <c r="D45" s="13">
        <v>6</v>
      </c>
      <c r="E45" s="5">
        <f>SUM(B45:D45)</f>
        <v>21</v>
      </c>
      <c r="G45" s="2" t="s">
        <v>109</v>
      </c>
      <c r="H45" s="76">
        <v>19319</v>
      </c>
      <c r="I45" s="117">
        <f>SUM(H45/H52)</f>
        <v>0.04289955610428774</v>
      </c>
    </row>
    <row r="46" spans="1:9" ht="12.75">
      <c r="A46" s="1" t="s">
        <v>85</v>
      </c>
      <c r="B46" s="4">
        <v>4192</v>
      </c>
      <c r="C46" s="2">
        <v>3645</v>
      </c>
      <c r="D46" s="2">
        <v>4029</v>
      </c>
      <c r="E46" s="5">
        <f>SUM(B46:D46)</f>
        <v>11866</v>
      </c>
      <c r="G46" s="2" t="s">
        <v>110</v>
      </c>
      <c r="H46" s="76">
        <v>127400</v>
      </c>
      <c r="I46" s="117">
        <f>SUM(H46/H52)</f>
        <v>0.2829030202229027</v>
      </c>
    </row>
    <row r="47" spans="1:10" ht="12.75">
      <c r="A47" s="1" t="s">
        <v>84</v>
      </c>
      <c r="B47" s="4"/>
      <c r="C47" s="2"/>
      <c r="D47" s="2"/>
      <c r="E47" s="5">
        <f>H52</f>
        <v>450331</v>
      </c>
      <c r="G47" s="2" t="s">
        <v>136</v>
      </c>
      <c r="H47" s="76">
        <v>210525</v>
      </c>
      <c r="I47" s="117">
        <f>SUM(H47/H52)</f>
        <v>0.4674894688573516</v>
      </c>
      <c r="J47" s="16"/>
    </row>
    <row r="48" spans="1:9" ht="12.75">
      <c r="A48" s="1" t="s">
        <v>87</v>
      </c>
      <c r="B48" s="4">
        <v>21126</v>
      </c>
      <c r="C48" s="2">
        <v>20120</v>
      </c>
      <c r="D48" s="2">
        <v>21126</v>
      </c>
      <c r="E48" s="5">
        <f>SUM(B48:D48)</f>
        <v>62372</v>
      </c>
      <c r="G48" s="2" t="s">
        <v>113</v>
      </c>
      <c r="H48" s="76">
        <v>5460</v>
      </c>
      <c r="I48" s="117">
        <f>SUM(H48/H52)</f>
        <v>0.012124415152410115</v>
      </c>
    </row>
    <row r="49" spans="1:9" ht="12.75">
      <c r="A49" s="1" t="s">
        <v>3</v>
      </c>
      <c r="B49" s="4">
        <v>16</v>
      </c>
      <c r="C49" s="2">
        <v>5</v>
      </c>
      <c r="D49" s="2">
        <v>3</v>
      </c>
      <c r="E49" s="5">
        <f aca="true" t="shared" si="3" ref="E49:E54">SUM(B49:D49)</f>
        <v>24</v>
      </c>
      <c r="G49" s="2" t="s">
        <v>116</v>
      </c>
      <c r="H49" s="76">
        <v>28524</v>
      </c>
      <c r="I49" s="117">
        <f>SUM(H49/H52)</f>
        <v>0.06334007652149197</v>
      </c>
    </row>
    <row r="50" spans="1:9" ht="12.75">
      <c r="A50" s="1" t="s">
        <v>4</v>
      </c>
      <c r="B50" s="4">
        <v>182</v>
      </c>
      <c r="C50" s="2">
        <v>190</v>
      </c>
      <c r="D50" s="2">
        <v>107</v>
      </c>
      <c r="E50" s="5">
        <f t="shared" si="3"/>
        <v>479</v>
      </c>
      <c r="G50" s="2" t="s">
        <v>114</v>
      </c>
      <c r="H50" s="76">
        <v>9130</v>
      </c>
      <c r="I50" s="117">
        <f>SUM(H50/H52)</f>
        <v>0.020273976253022775</v>
      </c>
    </row>
    <row r="51" spans="1:10" ht="13.5" thickBot="1">
      <c r="A51" s="1" t="s">
        <v>134</v>
      </c>
      <c r="B51" s="4">
        <v>2</v>
      </c>
      <c r="C51" s="2">
        <v>26</v>
      </c>
      <c r="D51" s="2">
        <v>4</v>
      </c>
      <c r="E51" s="5">
        <f t="shared" si="3"/>
        <v>32</v>
      </c>
      <c r="G51" s="8" t="s">
        <v>117</v>
      </c>
      <c r="H51" s="77">
        <f>E46</f>
        <v>11866</v>
      </c>
      <c r="I51" s="130">
        <f>SUM(H51/H52)</f>
        <v>0.02634950736236235</v>
      </c>
      <c r="J51" t="s">
        <v>126</v>
      </c>
    </row>
    <row r="52" spans="1:9" ht="12.75">
      <c r="A52" s="1" t="s">
        <v>6</v>
      </c>
      <c r="B52" s="4">
        <v>4</v>
      </c>
      <c r="C52" s="2">
        <v>17</v>
      </c>
      <c r="D52" s="2">
        <v>4</v>
      </c>
      <c r="E52" s="5">
        <f t="shared" si="3"/>
        <v>25</v>
      </c>
      <c r="G52" s="1" t="s">
        <v>115</v>
      </c>
      <c r="H52" s="100">
        <f>SUM(H44:H51)</f>
        <v>450331</v>
      </c>
      <c r="I52" s="128">
        <f>SUM(I44:I51)</f>
        <v>1</v>
      </c>
    </row>
    <row r="53" spans="1:5" ht="12.75">
      <c r="A53" s="1" t="s">
        <v>38</v>
      </c>
      <c r="B53" s="12">
        <v>495</v>
      </c>
      <c r="C53" s="13">
        <v>695</v>
      </c>
      <c r="D53" s="13">
        <v>1191</v>
      </c>
      <c r="E53" s="5">
        <f t="shared" si="3"/>
        <v>2381</v>
      </c>
    </row>
    <row r="54" spans="1:5" ht="13.5" thickBot="1">
      <c r="A54" s="1" t="s">
        <v>76</v>
      </c>
      <c r="B54" s="85">
        <v>2390</v>
      </c>
      <c r="C54" s="86">
        <v>2359</v>
      </c>
      <c r="D54" s="86">
        <v>2966</v>
      </c>
      <c r="E54" s="15">
        <f t="shared" si="3"/>
        <v>7715</v>
      </c>
    </row>
    <row r="55" spans="1:5" ht="13.5" thickBot="1">
      <c r="A55" s="1"/>
      <c r="B55" s="21"/>
      <c r="C55" s="21"/>
      <c r="D55" s="21"/>
      <c r="E55" s="23"/>
    </row>
    <row r="56" spans="1:5" ht="25.5">
      <c r="A56" s="116" t="s">
        <v>137</v>
      </c>
      <c r="B56" s="124" t="s">
        <v>19</v>
      </c>
      <c r="D56" s="74"/>
      <c r="E56" s="73"/>
    </row>
    <row r="57" spans="1:8" ht="12.75">
      <c r="A57" s="1" t="s">
        <v>90</v>
      </c>
      <c r="B57" s="19">
        <f>SUM(E5+E18+E31+E44)</f>
        <v>2295</v>
      </c>
      <c r="D57" s="44"/>
      <c r="E57" s="28"/>
      <c r="H57">
        <v>892800</v>
      </c>
    </row>
    <row r="58" spans="1:8" ht="12.75">
      <c r="A58" s="1" t="s">
        <v>22</v>
      </c>
      <c r="B58" s="19">
        <f>SUM(E45+E32+E19+E6)</f>
        <v>121</v>
      </c>
      <c r="D58" s="44"/>
      <c r="E58" s="28"/>
      <c r="H58" s="16">
        <f>SUM(H57-H47-H34-H21-H8)</f>
        <v>266202</v>
      </c>
    </row>
    <row r="59" spans="1:7" ht="12.75">
      <c r="A59" s="1" t="s">
        <v>85</v>
      </c>
      <c r="B59" s="19">
        <f>SUM(E7+E20+E33+E46)</f>
        <v>49074</v>
      </c>
      <c r="D59" s="44"/>
      <c r="E59" s="28"/>
      <c r="G59" s="34"/>
    </row>
    <row r="60" spans="1:7" ht="12.75">
      <c r="A60" s="17" t="s">
        <v>84</v>
      </c>
      <c r="B60" s="90">
        <f>SUM(E8+E21+E34+E47)</f>
        <v>1691620</v>
      </c>
      <c r="D60" s="44"/>
      <c r="E60" s="28"/>
      <c r="G60" s="34"/>
    </row>
    <row r="61" spans="1:7" ht="12.75">
      <c r="A61" s="1" t="s">
        <v>87</v>
      </c>
      <c r="B61" s="19">
        <f>SUM(E9+E22+E35+E48)</f>
        <v>273604</v>
      </c>
      <c r="E61" s="21"/>
      <c r="G61" s="34"/>
    </row>
    <row r="62" spans="1:7" ht="12.75">
      <c r="A62" s="1" t="s">
        <v>3</v>
      </c>
      <c r="B62" s="19">
        <f>SUM(E49+E36+E23+E10)</f>
        <v>132</v>
      </c>
      <c r="G62" s="34"/>
    </row>
    <row r="63" spans="1:7" ht="12.75">
      <c r="A63" s="1" t="s">
        <v>4</v>
      </c>
      <c r="B63" s="19">
        <f>SUM(E50+E37+E24+E11)</f>
        <v>1857</v>
      </c>
      <c r="G63" s="34"/>
    </row>
    <row r="64" spans="1:7" ht="12.75">
      <c r="A64" s="1" t="s">
        <v>77</v>
      </c>
      <c r="B64" s="19">
        <f>SUM(E51+E38+E25+E12)</f>
        <v>479</v>
      </c>
      <c r="G64" s="34"/>
    </row>
    <row r="65" spans="1:7" ht="12.75">
      <c r="A65" s="1" t="s">
        <v>6</v>
      </c>
      <c r="B65" s="19">
        <f>SUM(E52+E39+E26+E13)</f>
        <v>88</v>
      </c>
      <c r="G65" s="34"/>
    </row>
    <row r="66" spans="1:7" ht="12.75">
      <c r="A66" s="1" t="s">
        <v>38</v>
      </c>
      <c r="B66" s="19">
        <f>SUM(E53+E41+E27+E14)</f>
        <v>14275</v>
      </c>
      <c r="G66" s="34"/>
    </row>
    <row r="67" spans="1:7" ht="13.5" thickBot="1">
      <c r="A67" s="1" t="s">
        <v>76</v>
      </c>
      <c r="B67" s="83">
        <f>SUM(E54+E41+E28+E15)</f>
        <v>30018</v>
      </c>
      <c r="G67" s="34"/>
    </row>
    <row r="68" ht="12.75">
      <c r="G68" s="34"/>
    </row>
    <row r="70" ht="12.75">
      <c r="B70" s="125" t="s">
        <v>157</v>
      </c>
    </row>
    <row r="71" spans="2:5" ht="38.25">
      <c r="B71" s="118" t="s">
        <v>142</v>
      </c>
      <c r="C71" s="118" t="s">
        <v>90</v>
      </c>
      <c r="D71" s="118" t="s">
        <v>155</v>
      </c>
      <c r="E71" s="118" t="s">
        <v>151</v>
      </c>
    </row>
    <row r="72" spans="2:5" ht="12.75">
      <c r="B72" s="119">
        <v>2003</v>
      </c>
      <c r="C72" s="76">
        <v>1536</v>
      </c>
      <c r="D72" s="76">
        <v>0</v>
      </c>
      <c r="E72" s="76">
        <v>22733</v>
      </c>
    </row>
    <row r="73" spans="2:5" ht="12.75">
      <c r="B73" s="119">
        <v>2004</v>
      </c>
      <c r="C73" s="76">
        <v>1999</v>
      </c>
      <c r="D73" s="76">
        <v>0</v>
      </c>
      <c r="E73" s="76">
        <v>30254</v>
      </c>
    </row>
    <row r="74" spans="2:5" ht="12.75">
      <c r="B74" s="119">
        <v>2005</v>
      </c>
      <c r="C74" s="76">
        <v>1743</v>
      </c>
      <c r="D74" s="76">
        <v>36692</v>
      </c>
      <c r="E74" s="76">
        <v>35161</v>
      </c>
    </row>
    <row r="75" spans="2:5" ht="12.75">
      <c r="B75" s="119">
        <v>2006</v>
      </c>
      <c r="C75" s="76">
        <v>2421</v>
      </c>
      <c r="D75" s="76">
        <v>58369</v>
      </c>
      <c r="E75" s="76">
        <v>39179</v>
      </c>
    </row>
    <row r="76" spans="2:5" ht="12.75">
      <c r="B76" s="119">
        <v>2007</v>
      </c>
      <c r="C76" s="76">
        <v>3399</v>
      </c>
      <c r="D76" s="76">
        <v>140400</v>
      </c>
      <c r="E76" s="76">
        <v>41984</v>
      </c>
    </row>
    <row r="77" spans="2:5" ht="12.75">
      <c r="B77" s="119">
        <v>2008</v>
      </c>
      <c r="C77" s="76">
        <v>3101</v>
      </c>
      <c r="D77" s="76">
        <v>410784</v>
      </c>
      <c r="E77" s="76">
        <v>44649</v>
      </c>
    </row>
    <row r="78" spans="2:5" ht="12.75">
      <c r="B78" s="119">
        <v>2009</v>
      </c>
      <c r="C78" s="76">
        <v>3149</v>
      </c>
      <c r="D78" s="76">
        <v>681169</v>
      </c>
      <c r="E78" s="76">
        <v>46512</v>
      </c>
    </row>
    <row r="79" spans="2:5" ht="12.75">
      <c r="B79" s="119">
        <v>2010</v>
      </c>
      <c r="C79" s="76">
        <v>2295</v>
      </c>
      <c r="D79" s="76">
        <v>1691620</v>
      </c>
      <c r="E79" s="76">
        <v>48847</v>
      </c>
    </row>
    <row r="81" ht="12.75">
      <c r="B81" s="1" t="s">
        <v>159</v>
      </c>
    </row>
    <row r="82" spans="2:4" ht="12.75">
      <c r="B82" s="2" t="s">
        <v>143</v>
      </c>
      <c r="C82" s="120">
        <v>0.052770448548812667</v>
      </c>
      <c r="D82" s="117"/>
    </row>
    <row r="83" spans="2:4" ht="12.75">
      <c r="B83" s="2" t="s">
        <v>144</v>
      </c>
      <c r="C83" s="120">
        <v>0.13192612137203166</v>
      </c>
      <c r="D83" s="117"/>
    </row>
    <row r="84" spans="2:4" ht="12.75">
      <c r="B84" s="2" t="s">
        <v>145</v>
      </c>
      <c r="C84" s="120">
        <v>0.026385224274406333</v>
      </c>
      <c r="D84" s="117"/>
    </row>
    <row r="85" spans="2:4" ht="12.75">
      <c r="B85" s="2" t="s">
        <v>146</v>
      </c>
      <c r="C85" s="120">
        <v>0.026385224274406333</v>
      </c>
      <c r="D85" s="117"/>
    </row>
    <row r="86" spans="2:4" ht="12.75">
      <c r="B86" s="2" t="s">
        <v>148</v>
      </c>
      <c r="C86" s="120">
        <v>0.1266490765171504</v>
      </c>
      <c r="D86" s="117"/>
    </row>
    <row r="87" spans="2:4" ht="12.75">
      <c r="B87" s="2" t="s">
        <v>147</v>
      </c>
      <c r="C87" s="120">
        <v>0.11609498680738786</v>
      </c>
      <c r="D87" s="117"/>
    </row>
    <row r="88" spans="2:4" ht="12.75">
      <c r="B88" s="2" t="s">
        <v>149</v>
      </c>
      <c r="C88" s="120">
        <v>0.2612137203166227</v>
      </c>
      <c r="D88" s="117"/>
    </row>
    <row r="89" spans="2:4" ht="12.75">
      <c r="B89" s="2" t="s">
        <v>150</v>
      </c>
      <c r="C89" s="120">
        <v>0.25857519788918204</v>
      </c>
      <c r="D89" s="117"/>
    </row>
    <row r="91" spans="2:3" ht="12.75">
      <c r="B91" s="1" t="s">
        <v>158</v>
      </c>
      <c r="C91" s="100"/>
    </row>
    <row r="92" spans="2:3" ht="12.75">
      <c r="B92" s="2" t="s">
        <v>153</v>
      </c>
      <c r="C92" s="76">
        <v>30018</v>
      </c>
    </row>
    <row r="93" spans="2:3" ht="12.75">
      <c r="B93" s="2" t="s">
        <v>154</v>
      </c>
      <c r="C93" s="76">
        <v>681169</v>
      </c>
    </row>
  </sheetData>
  <sheetProtection/>
  <printOptions/>
  <pageMargins left="0.5" right="0.5" top="0.5" bottom="0.5" header="0.5" footer="0.5"/>
  <pageSetup fitToHeight="1" fitToWidth="1"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25">
      <selection activeCell="J43" sqref="J43"/>
    </sheetView>
  </sheetViews>
  <sheetFormatPr defaultColWidth="9.140625" defaultRowHeight="12.75"/>
  <cols>
    <col min="1" max="1" width="40.8515625" style="0" customWidth="1"/>
    <col min="2" max="2" width="14.8515625" style="0" customWidth="1"/>
    <col min="3" max="3" width="11.57421875" style="0" customWidth="1"/>
    <col min="4" max="4" width="11.7109375" style="0" customWidth="1"/>
    <col min="5" max="5" width="14.28125" style="0" customWidth="1"/>
    <col min="6" max="6" width="1.1484375" style="0" customWidth="1"/>
    <col min="7" max="7" width="17.00390625" style="0" bestFit="1" customWidth="1"/>
    <col min="8" max="8" width="10.28125" style="0" bestFit="1" customWidth="1"/>
    <col min="9" max="9" width="7.00390625" style="0" bestFit="1" customWidth="1"/>
    <col min="10" max="10" width="6.140625" style="0" bestFit="1" customWidth="1"/>
    <col min="11" max="11" width="7.7109375" style="0" customWidth="1"/>
  </cols>
  <sheetData>
    <row r="1" ht="15.75">
      <c r="A1" s="75" t="s">
        <v>120</v>
      </c>
    </row>
    <row r="2" ht="15.75">
      <c r="A2" s="75" t="s">
        <v>161</v>
      </c>
    </row>
    <row r="3" ht="13.5" thickBot="1"/>
    <row r="4" spans="1:7" ht="12.75">
      <c r="A4" s="116" t="s">
        <v>16</v>
      </c>
      <c r="B4" s="132">
        <v>40362</v>
      </c>
      <c r="C4" s="133">
        <v>40393</v>
      </c>
      <c r="D4" s="133">
        <v>40424</v>
      </c>
      <c r="E4" s="123" t="s">
        <v>1</v>
      </c>
      <c r="G4" s="1" t="s">
        <v>118</v>
      </c>
    </row>
    <row r="5" spans="1:9" ht="12.75">
      <c r="A5" s="1" t="s">
        <v>91</v>
      </c>
      <c r="B5" s="4">
        <v>135</v>
      </c>
      <c r="C5" s="2">
        <v>236</v>
      </c>
      <c r="D5" s="2">
        <v>187</v>
      </c>
      <c r="E5" s="5">
        <f>SUM(B5:D5)</f>
        <v>558</v>
      </c>
      <c r="G5" s="2" t="s">
        <v>138</v>
      </c>
      <c r="H5" s="76">
        <v>36071</v>
      </c>
      <c r="I5" s="117">
        <f>SUM(H5/H14)</f>
        <v>0.03795956424007207</v>
      </c>
    </row>
    <row r="6" spans="1:9" ht="12.75">
      <c r="A6" s="1" t="s">
        <v>22</v>
      </c>
      <c r="B6" s="12">
        <v>2</v>
      </c>
      <c r="C6" s="13">
        <v>3</v>
      </c>
      <c r="D6" s="13">
        <v>2</v>
      </c>
      <c r="E6" s="5">
        <f>SUM(B6:D6)</f>
        <v>7</v>
      </c>
      <c r="G6" s="2" t="s">
        <v>109</v>
      </c>
      <c r="H6" s="76">
        <v>23130</v>
      </c>
      <c r="I6" s="117">
        <f>SUM(H6/H14)</f>
        <v>0.024341014135257324</v>
      </c>
    </row>
    <row r="7" spans="1:9" ht="12.75">
      <c r="A7" s="1" t="s">
        <v>85</v>
      </c>
      <c r="B7" s="4"/>
      <c r="C7" s="2"/>
      <c r="D7" s="2"/>
      <c r="E7" s="5">
        <v>9759</v>
      </c>
      <c r="G7" s="2" t="s">
        <v>110</v>
      </c>
      <c r="H7" s="76">
        <v>127400</v>
      </c>
      <c r="I7" s="117">
        <f>SUM(H7/H14)</f>
        <v>0.134070263762723</v>
      </c>
    </row>
    <row r="8" spans="1:9" ht="12.75">
      <c r="A8" s="1" t="s">
        <v>84</v>
      </c>
      <c r="B8" s="4"/>
      <c r="C8" s="2"/>
      <c r="D8" s="2"/>
      <c r="E8" s="5">
        <f>H14</f>
        <v>950248</v>
      </c>
      <c r="G8" s="2" t="s">
        <v>135</v>
      </c>
      <c r="H8" s="76">
        <v>682275</v>
      </c>
      <c r="I8" s="117">
        <f>SUM(H8/H14)</f>
        <v>0.7179967755785858</v>
      </c>
    </row>
    <row r="9" spans="1:9" ht="12.75">
      <c r="A9" s="1" t="s">
        <v>87</v>
      </c>
      <c r="B9" s="4">
        <v>23250</v>
      </c>
      <c r="C9" s="2">
        <v>27500</v>
      </c>
      <c r="D9" s="2">
        <v>27500</v>
      </c>
      <c r="E9" s="5">
        <f>SUM(B9:D9)</f>
        <v>78250</v>
      </c>
      <c r="G9" s="2" t="s">
        <v>113</v>
      </c>
      <c r="H9" s="76">
        <v>18774</v>
      </c>
      <c r="I9" s="117">
        <f>SUM(H9/H14)</f>
        <v>0.01975694765997929</v>
      </c>
    </row>
    <row r="10" spans="1:9" ht="12.75">
      <c r="A10" s="1" t="s">
        <v>3</v>
      </c>
      <c r="B10" s="4">
        <v>0</v>
      </c>
      <c r="C10" s="2">
        <v>0</v>
      </c>
      <c r="D10" s="2">
        <v>7</v>
      </c>
      <c r="E10" s="5">
        <f aca="true" t="shared" si="0" ref="E10:E15">SUM(B10:D10)</f>
        <v>7</v>
      </c>
      <c r="G10" s="2" t="s">
        <v>163</v>
      </c>
      <c r="H10" s="76">
        <v>8138</v>
      </c>
      <c r="I10" s="117">
        <f>SUM(H10/H14)</f>
        <v>0.008564080113822918</v>
      </c>
    </row>
    <row r="11" spans="1:9" ht="12.75">
      <c r="A11" s="1" t="s">
        <v>4</v>
      </c>
      <c r="B11" s="4">
        <v>55</v>
      </c>
      <c r="C11" s="2">
        <v>46</v>
      </c>
      <c r="D11" s="2">
        <v>31</v>
      </c>
      <c r="E11" s="5">
        <f t="shared" si="0"/>
        <v>132</v>
      </c>
      <c r="G11" s="2" t="s">
        <v>164</v>
      </c>
      <c r="H11" s="76">
        <v>33619</v>
      </c>
      <c r="I11" s="117">
        <f>SUM(H11/H14)</f>
        <v>0.03537918522322594</v>
      </c>
    </row>
    <row r="12" spans="1:9" ht="12.75">
      <c r="A12" s="1" t="s">
        <v>134</v>
      </c>
      <c r="B12" s="4">
        <v>12</v>
      </c>
      <c r="C12" s="2">
        <v>8</v>
      </c>
      <c r="D12" s="2">
        <v>7</v>
      </c>
      <c r="E12" s="5">
        <f t="shared" si="0"/>
        <v>27</v>
      </c>
      <c r="G12" s="2" t="s">
        <v>114</v>
      </c>
      <c r="H12" s="76">
        <v>7687</v>
      </c>
      <c r="I12" s="129">
        <f>SUM(H12/H14)</f>
        <v>0.008089467170675445</v>
      </c>
    </row>
    <row r="13" spans="1:10" ht="13.5" thickBot="1">
      <c r="A13" s="1" t="s">
        <v>6</v>
      </c>
      <c r="B13" s="4">
        <v>0</v>
      </c>
      <c r="C13" s="2">
        <v>0</v>
      </c>
      <c r="D13" s="2">
        <v>0</v>
      </c>
      <c r="E13" s="5">
        <f t="shared" si="0"/>
        <v>0</v>
      </c>
      <c r="G13" s="8" t="s">
        <v>117</v>
      </c>
      <c r="H13" s="77">
        <v>13154</v>
      </c>
      <c r="I13" s="130">
        <f>SUM(H13/H14)</f>
        <v>0.013842702115658228</v>
      </c>
      <c r="J13" s="104" t="s">
        <v>126</v>
      </c>
    </row>
    <row r="14" spans="1:9" ht="12.75">
      <c r="A14" s="1" t="s">
        <v>38</v>
      </c>
      <c r="B14" s="12">
        <v>1249</v>
      </c>
      <c r="C14" s="13">
        <v>661</v>
      </c>
      <c r="D14" s="13">
        <v>630</v>
      </c>
      <c r="E14" s="5">
        <f t="shared" si="0"/>
        <v>2540</v>
      </c>
      <c r="G14" s="1" t="s">
        <v>115</v>
      </c>
      <c r="H14" s="100">
        <f>SUM(H5:H13)</f>
        <v>950248</v>
      </c>
      <c r="I14" s="128">
        <f>SUM(I5:I13)</f>
        <v>1</v>
      </c>
    </row>
    <row r="15" spans="1:10" ht="13.5" thickBot="1">
      <c r="A15" s="1" t="s">
        <v>76</v>
      </c>
      <c r="B15" s="7">
        <v>2464</v>
      </c>
      <c r="C15" s="8">
        <v>2501</v>
      </c>
      <c r="D15" s="8">
        <v>1568</v>
      </c>
      <c r="E15" s="15">
        <f t="shared" si="0"/>
        <v>6533</v>
      </c>
      <c r="I15" s="84"/>
      <c r="J15" s="84"/>
    </row>
    <row r="16" spans="1:5" ht="13.5" thickBot="1">
      <c r="A16" s="1"/>
      <c r="B16" s="21"/>
      <c r="C16" s="21"/>
      <c r="D16" s="21"/>
      <c r="E16" s="22"/>
    </row>
    <row r="17" spans="1:10" ht="12.75">
      <c r="A17" s="116" t="s">
        <v>17</v>
      </c>
      <c r="B17" s="132">
        <v>40455</v>
      </c>
      <c r="C17" s="133">
        <v>40485</v>
      </c>
      <c r="D17" s="133">
        <v>40515</v>
      </c>
      <c r="E17" s="123" t="s">
        <v>1</v>
      </c>
      <c r="G17" s="1" t="s">
        <v>122</v>
      </c>
      <c r="I17" s="16"/>
      <c r="J17" s="16"/>
    </row>
    <row r="18" spans="1:256" ht="12" customHeight="1">
      <c r="A18" s="1" t="s">
        <v>91</v>
      </c>
      <c r="B18" s="4">
        <v>193</v>
      </c>
      <c r="C18" s="2">
        <v>127</v>
      </c>
      <c r="D18" s="2">
        <v>198</v>
      </c>
      <c r="E18" s="5">
        <f>SUM(B18:D18)</f>
        <v>518</v>
      </c>
      <c r="F18" s="1"/>
      <c r="G18" s="2" t="s">
        <v>138</v>
      </c>
      <c r="H18" s="76">
        <v>26315</v>
      </c>
      <c r="I18" s="117">
        <f>SUM(H18/H27)</f>
        <v>0.04397934984432163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" t="s">
        <v>22</v>
      </c>
      <c r="B19" s="12">
        <v>3</v>
      </c>
      <c r="C19" s="13">
        <v>3</v>
      </c>
      <c r="D19" s="13">
        <v>2</v>
      </c>
      <c r="E19" s="5">
        <f>SUM(B19:D19)</f>
        <v>8</v>
      </c>
      <c r="F19" s="79"/>
      <c r="G19" s="2" t="s">
        <v>109</v>
      </c>
      <c r="H19" s="76">
        <v>21774</v>
      </c>
      <c r="I19" s="117">
        <f>SUM(H19/H27)</f>
        <v>0.03639013351739537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" t="s">
        <v>85</v>
      </c>
      <c r="B20" s="4"/>
      <c r="C20" s="2"/>
      <c r="D20" s="2"/>
      <c r="E20" s="5">
        <v>11888</v>
      </c>
      <c r="G20" s="2" t="s">
        <v>110</v>
      </c>
      <c r="H20" s="76">
        <v>113196</v>
      </c>
      <c r="I20" s="117">
        <f>SUM(H20/H27)</f>
        <v>0.18918056184601295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" t="s">
        <v>84</v>
      </c>
      <c r="B21" s="4"/>
      <c r="C21" s="2"/>
      <c r="D21" s="2"/>
      <c r="E21" s="5">
        <f>H27</f>
        <v>598349</v>
      </c>
      <c r="G21" s="2" t="s">
        <v>135</v>
      </c>
      <c r="H21" s="76">
        <v>347439</v>
      </c>
      <c r="I21" s="117">
        <f>SUM(H21/H27)</f>
        <v>0.5806627904450413</v>
      </c>
      <c r="J21" s="7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" t="s">
        <v>87</v>
      </c>
      <c r="B22" s="4">
        <v>26250</v>
      </c>
      <c r="C22" s="2">
        <v>23750</v>
      </c>
      <c r="D22" s="2">
        <v>20000</v>
      </c>
      <c r="E22" s="5">
        <f>SUM(B22:D22)</f>
        <v>70000</v>
      </c>
      <c r="G22" s="2" t="s">
        <v>113</v>
      </c>
      <c r="H22" s="76">
        <v>27372</v>
      </c>
      <c r="I22" s="117">
        <f>SUM(H22/H27)</f>
        <v>0.0457458774059955</v>
      </c>
      <c r="J22" s="3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" t="s">
        <v>3</v>
      </c>
      <c r="B23" s="4">
        <v>10</v>
      </c>
      <c r="C23" s="2">
        <v>3</v>
      </c>
      <c r="D23" s="2">
        <v>0</v>
      </c>
      <c r="E23" s="5">
        <f aca="true" t="shared" si="1" ref="E23:E28">SUM(B23:D23)</f>
        <v>13</v>
      </c>
      <c r="F23" s="1"/>
      <c r="G23" s="2" t="s">
        <v>163</v>
      </c>
      <c r="H23" s="76">
        <v>8138</v>
      </c>
      <c r="I23" s="117">
        <f>SUM(H23/H27)</f>
        <v>0.013600758085999977</v>
      </c>
      <c r="J23" s="3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" t="s">
        <v>4</v>
      </c>
      <c r="B24" s="4">
        <v>131</v>
      </c>
      <c r="C24" s="2">
        <v>115</v>
      </c>
      <c r="D24" s="2">
        <v>88</v>
      </c>
      <c r="E24" s="5">
        <f t="shared" si="1"/>
        <v>334</v>
      </c>
      <c r="F24" s="1"/>
      <c r="G24" s="2" t="s">
        <v>164</v>
      </c>
      <c r="H24" s="76">
        <v>34286</v>
      </c>
      <c r="I24" s="117">
        <f>SUM(H24/H27)</f>
        <v>0.057301006603169724</v>
      </c>
      <c r="J24" s="3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" t="s">
        <v>134</v>
      </c>
      <c r="B25" s="4">
        <v>96</v>
      </c>
      <c r="C25" s="2">
        <v>33</v>
      </c>
      <c r="D25" s="2">
        <v>31</v>
      </c>
      <c r="E25" s="5">
        <f t="shared" si="1"/>
        <v>160</v>
      </c>
      <c r="F25" s="1"/>
      <c r="G25" s="2" t="s">
        <v>114</v>
      </c>
      <c r="H25" s="76">
        <v>7941</v>
      </c>
      <c r="I25" s="129">
        <f>SUM(H25/H27)</f>
        <v>0.01327151879588668</v>
      </c>
      <c r="J25" s="3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.5" thickBot="1">
      <c r="A26" s="1" t="s">
        <v>6</v>
      </c>
      <c r="B26" s="4">
        <v>0</v>
      </c>
      <c r="C26" s="2">
        <v>1</v>
      </c>
      <c r="D26" s="2">
        <v>0</v>
      </c>
      <c r="E26" s="5">
        <f t="shared" si="1"/>
        <v>1</v>
      </c>
      <c r="F26" s="1"/>
      <c r="G26" s="8" t="s">
        <v>117</v>
      </c>
      <c r="H26" s="77">
        <v>11888</v>
      </c>
      <c r="I26" s="130">
        <f>SUM(H26/H27)</f>
        <v>0.019868003456176914</v>
      </c>
      <c r="J26" s="33" t="s">
        <v>126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 t="s">
        <v>38</v>
      </c>
      <c r="B27" s="12">
        <v>743</v>
      </c>
      <c r="C27" s="13">
        <v>1153</v>
      </c>
      <c r="D27" s="13">
        <v>352</v>
      </c>
      <c r="E27" s="5">
        <f t="shared" si="1"/>
        <v>2248</v>
      </c>
      <c r="F27" s="1"/>
      <c r="G27" s="1" t="s">
        <v>115</v>
      </c>
      <c r="H27" s="100">
        <f>SUM(H18:H26)</f>
        <v>598349</v>
      </c>
      <c r="I27" s="128">
        <f>SUM(I18:I26)</f>
        <v>1.0000000000000002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3.5" thickBot="1">
      <c r="A28" s="1" t="s">
        <v>76</v>
      </c>
      <c r="B28" s="7">
        <v>1756</v>
      </c>
      <c r="C28" s="8">
        <v>1561</v>
      </c>
      <c r="D28" s="8">
        <v>1553</v>
      </c>
      <c r="E28" s="15">
        <f t="shared" si="1"/>
        <v>4870</v>
      </c>
      <c r="F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0" ht="13.5" thickBot="1">
      <c r="A29" s="1"/>
      <c r="B29" s="21"/>
      <c r="C29" s="21"/>
      <c r="D29" s="21"/>
      <c r="E29" s="22"/>
      <c r="G29" s="1"/>
      <c r="H29" s="1"/>
      <c r="I29" s="1"/>
      <c r="J29" s="1"/>
    </row>
    <row r="30" spans="1:7" ht="12.75">
      <c r="A30" s="116" t="s">
        <v>13</v>
      </c>
      <c r="B30" s="132">
        <v>40546</v>
      </c>
      <c r="C30" s="133">
        <v>40577</v>
      </c>
      <c r="D30" s="133">
        <v>40605</v>
      </c>
      <c r="E30" s="123" t="s">
        <v>1</v>
      </c>
      <c r="G30" s="1" t="s">
        <v>123</v>
      </c>
    </row>
    <row r="31" spans="1:10" ht="12.75">
      <c r="A31" s="1" t="s">
        <v>91</v>
      </c>
      <c r="B31" s="4">
        <v>170</v>
      </c>
      <c r="C31" s="2">
        <v>175</v>
      </c>
      <c r="D31" s="2">
        <v>319</v>
      </c>
      <c r="E31" s="5">
        <f aca="true" t="shared" si="2" ref="E31:E40">SUM(B31:D31)</f>
        <v>664</v>
      </c>
      <c r="G31" s="2" t="s">
        <v>138</v>
      </c>
      <c r="H31" s="76">
        <v>33176</v>
      </c>
      <c r="I31" s="117">
        <f>SUM(H31/H40)</f>
        <v>0.03706935755460233</v>
      </c>
      <c r="J31" s="16"/>
    </row>
    <row r="32" spans="1:12" ht="12.75">
      <c r="A32" s="1" t="s">
        <v>22</v>
      </c>
      <c r="B32" s="12">
        <v>5</v>
      </c>
      <c r="C32" s="13">
        <v>3</v>
      </c>
      <c r="D32" s="13">
        <v>4</v>
      </c>
      <c r="E32" s="5">
        <f t="shared" si="2"/>
        <v>12</v>
      </c>
      <c r="G32" s="2" t="s">
        <v>109</v>
      </c>
      <c r="H32" s="76">
        <v>26855</v>
      </c>
      <c r="I32" s="117">
        <f>SUM(H32/H40)</f>
        <v>0.030006558871739978</v>
      </c>
      <c r="J32" s="34"/>
      <c r="L32" s="34"/>
    </row>
    <row r="33" spans="1:12" ht="12.75">
      <c r="A33" s="1" t="s">
        <v>85</v>
      </c>
      <c r="B33" s="4"/>
      <c r="C33" s="2"/>
      <c r="D33" s="2"/>
      <c r="E33" s="5">
        <v>11380</v>
      </c>
      <c r="G33" s="2" t="s">
        <v>110</v>
      </c>
      <c r="H33" s="76">
        <v>179886</v>
      </c>
      <c r="I33" s="117">
        <f>SUM(H33/H40)</f>
        <v>0.20099645686843484</v>
      </c>
      <c r="J33" s="16"/>
      <c r="K33" s="29"/>
      <c r="L33" s="34"/>
    </row>
    <row r="34" spans="1:9" ht="12.75">
      <c r="A34" s="1" t="s">
        <v>84</v>
      </c>
      <c r="B34" s="87"/>
      <c r="C34" s="13"/>
      <c r="D34" s="88"/>
      <c r="E34" s="5">
        <f>H40</f>
        <v>894971</v>
      </c>
      <c r="G34" s="2" t="s">
        <v>135</v>
      </c>
      <c r="H34" s="76">
        <v>542570</v>
      </c>
      <c r="I34" s="117">
        <f>SUM(H34/H40)</f>
        <v>0.6062431073185611</v>
      </c>
    </row>
    <row r="35" spans="1:9" ht="12.75">
      <c r="A35" s="1" t="s">
        <v>87</v>
      </c>
      <c r="B35" s="4">
        <v>27360</v>
      </c>
      <c r="C35" s="2">
        <v>27360</v>
      </c>
      <c r="D35" s="2">
        <v>30096</v>
      </c>
      <c r="E35" s="5">
        <f t="shared" si="2"/>
        <v>84816</v>
      </c>
      <c r="G35" s="2" t="s">
        <v>113</v>
      </c>
      <c r="H35" s="76">
        <v>50517</v>
      </c>
      <c r="I35" s="117">
        <f>SUM(H35/H40)</f>
        <v>0.05644540437623118</v>
      </c>
    </row>
    <row r="36" spans="1:9" ht="12.75">
      <c r="A36" s="1" t="s">
        <v>3</v>
      </c>
      <c r="B36" s="4">
        <v>2</v>
      </c>
      <c r="C36" s="2">
        <v>0</v>
      </c>
      <c r="D36" s="2">
        <v>0</v>
      </c>
      <c r="E36" s="5">
        <f t="shared" si="2"/>
        <v>2</v>
      </c>
      <c r="G36" s="2" t="s">
        <v>163</v>
      </c>
      <c r="H36" s="76">
        <v>6077</v>
      </c>
      <c r="I36" s="117">
        <f>SUM(H36/H40)</f>
        <v>0.006790164150570242</v>
      </c>
    </row>
    <row r="37" spans="1:9" ht="12.75">
      <c r="A37" s="1" t="s">
        <v>4</v>
      </c>
      <c r="B37" s="4">
        <v>70</v>
      </c>
      <c r="C37" s="2">
        <v>33</v>
      </c>
      <c r="D37" s="2">
        <v>89</v>
      </c>
      <c r="E37" s="5">
        <f t="shared" si="2"/>
        <v>192</v>
      </c>
      <c r="G37" s="2" t="s">
        <v>164</v>
      </c>
      <c r="H37" s="76">
        <v>35462</v>
      </c>
      <c r="I37" s="117">
        <f>SUM(H37/H40)</f>
        <v>0.03962363026288002</v>
      </c>
    </row>
    <row r="38" spans="1:9" ht="12.75">
      <c r="A38" s="1" t="s">
        <v>134</v>
      </c>
      <c r="B38" s="4">
        <v>35</v>
      </c>
      <c r="C38" s="2">
        <v>6</v>
      </c>
      <c r="D38" s="2">
        <v>50</v>
      </c>
      <c r="E38" s="5">
        <f t="shared" si="2"/>
        <v>91</v>
      </c>
      <c r="G38" s="2" t="s">
        <v>114</v>
      </c>
      <c r="H38" s="76">
        <v>9048</v>
      </c>
      <c r="I38" s="129">
        <f>SUM(H38/H40)</f>
        <v>0.010109824787618817</v>
      </c>
    </row>
    <row r="39" spans="1:10" ht="13.5" thickBot="1">
      <c r="A39" s="1" t="s">
        <v>6</v>
      </c>
      <c r="B39" s="4">
        <v>0</v>
      </c>
      <c r="C39" s="2">
        <v>0</v>
      </c>
      <c r="D39" s="2">
        <v>0</v>
      </c>
      <c r="E39" s="5">
        <f t="shared" si="2"/>
        <v>0</v>
      </c>
      <c r="G39" s="8" t="s">
        <v>117</v>
      </c>
      <c r="H39" s="77">
        <v>11380</v>
      </c>
      <c r="I39" s="130">
        <f>SUM(H39/H40)</f>
        <v>0.01271549580936142</v>
      </c>
      <c r="J39" t="s">
        <v>126</v>
      </c>
    </row>
    <row r="40" spans="1:9" ht="12.75">
      <c r="A40" s="1" t="s">
        <v>38</v>
      </c>
      <c r="B40" s="12">
        <v>650</v>
      </c>
      <c r="C40" s="13">
        <v>658</v>
      </c>
      <c r="D40" s="13">
        <v>5506</v>
      </c>
      <c r="E40" s="5">
        <f t="shared" si="2"/>
        <v>6814</v>
      </c>
      <c r="G40" s="1" t="s">
        <v>115</v>
      </c>
      <c r="H40" s="100">
        <f>SUM(H31:H39)</f>
        <v>894971</v>
      </c>
      <c r="I40" s="128">
        <f>SUM(I31:I39)</f>
        <v>0.9999999999999999</v>
      </c>
    </row>
    <row r="41" spans="1:5" ht="12.75">
      <c r="A41" s="1" t="s">
        <v>76</v>
      </c>
      <c r="B41" s="12">
        <v>2308</v>
      </c>
      <c r="C41" s="13">
        <v>2493</v>
      </c>
      <c r="D41" s="13">
        <v>2860</v>
      </c>
      <c r="E41" s="5">
        <f>SUM(B41:D41)</f>
        <v>7661</v>
      </c>
    </row>
    <row r="42" spans="1:5" ht="13.5" thickBot="1">
      <c r="A42" s="1"/>
      <c r="B42" s="21"/>
      <c r="C42" s="21"/>
      <c r="D42" s="21"/>
      <c r="E42" s="22"/>
    </row>
    <row r="43" spans="1:7" ht="12.75">
      <c r="A43" s="116" t="s">
        <v>15</v>
      </c>
      <c r="B43" s="132">
        <v>40637</v>
      </c>
      <c r="C43" s="133">
        <v>40666</v>
      </c>
      <c r="D43" s="133">
        <v>40697</v>
      </c>
      <c r="E43" s="123" t="s">
        <v>1</v>
      </c>
      <c r="G43" s="1" t="s">
        <v>124</v>
      </c>
    </row>
    <row r="44" spans="1:9" ht="12.75">
      <c r="A44" s="1" t="s">
        <v>91</v>
      </c>
      <c r="B44" s="4">
        <v>176</v>
      </c>
      <c r="C44" s="2">
        <v>174</v>
      </c>
      <c r="D44" s="2">
        <v>114</v>
      </c>
      <c r="E44" s="5">
        <f>SUM(B44:D44)</f>
        <v>464</v>
      </c>
      <c r="G44" s="2" t="s">
        <v>138</v>
      </c>
      <c r="H44" s="76">
        <v>30660</v>
      </c>
      <c r="I44" s="117">
        <f>SUM(H44/H53)</f>
        <v>0.016535477660116656</v>
      </c>
    </row>
    <row r="45" spans="1:9" ht="12.75">
      <c r="A45" s="1" t="s">
        <v>22</v>
      </c>
      <c r="B45" s="12">
        <v>0</v>
      </c>
      <c r="C45" s="13">
        <v>2</v>
      </c>
      <c r="D45" s="13">
        <v>0</v>
      </c>
      <c r="E45" s="5">
        <f>SUM(B45:D45)</f>
        <v>2</v>
      </c>
      <c r="G45" s="2" t="s">
        <v>109</v>
      </c>
      <c r="H45" s="76">
        <v>28586</v>
      </c>
      <c r="I45" s="117">
        <f>SUM(H45/H53)</f>
        <v>0.015416932954732378</v>
      </c>
    </row>
    <row r="46" spans="1:9" ht="12.75">
      <c r="A46" s="1" t="s">
        <v>85</v>
      </c>
      <c r="B46" s="4"/>
      <c r="C46" s="2"/>
      <c r="D46" s="2"/>
      <c r="E46" s="5">
        <v>10884</v>
      </c>
      <c r="G46" s="2" t="s">
        <v>110</v>
      </c>
      <c r="H46" s="76">
        <v>163413</v>
      </c>
      <c r="I46" s="117">
        <f>SUM(H46/H53)</f>
        <v>0.08813150720393487</v>
      </c>
    </row>
    <row r="47" spans="1:10" ht="12.75">
      <c r="A47" s="1" t="s">
        <v>84</v>
      </c>
      <c r="B47" s="4"/>
      <c r="C47" s="2"/>
      <c r="D47" s="2"/>
      <c r="E47" s="5">
        <f>H53</f>
        <v>1854195</v>
      </c>
      <c r="G47" s="2" t="s">
        <v>136</v>
      </c>
      <c r="H47" s="76">
        <v>1401711</v>
      </c>
      <c r="I47" s="117">
        <f>SUM(H47/H53)</f>
        <v>0.7559674144305211</v>
      </c>
      <c r="J47" s="16"/>
    </row>
    <row r="48" spans="1:9" ht="12.75">
      <c r="A48" s="1" t="s">
        <v>87</v>
      </c>
      <c r="B48" s="4">
        <v>301135</v>
      </c>
      <c r="C48" s="2">
        <v>31570</v>
      </c>
      <c r="D48" s="2">
        <v>301135</v>
      </c>
      <c r="E48" s="5">
        <f>SUM(B48:D48)</f>
        <v>633840</v>
      </c>
      <c r="G48" s="2" t="s">
        <v>113</v>
      </c>
      <c r="H48" s="76">
        <v>154984</v>
      </c>
      <c r="I48" s="117">
        <f>SUM(H48/H53)</f>
        <v>0.08358559914140638</v>
      </c>
    </row>
    <row r="49" spans="1:9" ht="12.75">
      <c r="A49" s="1" t="s">
        <v>3</v>
      </c>
      <c r="B49" s="4">
        <v>3</v>
      </c>
      <c r="C49" s="2">
        <v>6</v>
      </c>
      <c r="D49" s="2">
        <v>6</v>
      </c>
      <c r="E49" s="5">
        <f aca="true" t="shared" si="3" ref="E49:E54">SUM(B49:D49)</f>
        <v>15</v>
      </c>
      <c r="G49" s="2" t="s">
        <v>163</v>
      </c>
      <c r="H49" s="76">
        <v>17672</v>
      </c>
      <c r="I49" s="117">
        <f>SUM(H49/H53)</f>
        <v>0.00953082065262823</v>
      </c>
    </row>
    <row r="50" spans="1:9" ht="12.75">
      <c r="A50" s="1" t="s">
        <v>4</v>
      </c>
      <c r="B50" s="4">
        <v>46</v>
      </c>
      <c r="C50" s="2">
        <v>60</v>
      </c>
      <c r="D50" s="2">
        <v>48</v>
      </c>
      <c r="E50" s="5">
        <f t="shared" si="3"/>
        <v>154</v>
      </c>
      <c r="G50" s="2" t="s">
        <v>164</v>
      </c>
      <c r="H50" s="76">
        <v>37626</v>
      </c>
      <c r="I50" s="117">
        <f>SUM(H50/H53)</f>
        <v>0.020292364071740027</v>
      </c>
    </row>
    <row r="51" spans="1:9" ht="12.75">
      <c r="A51" s="1" t="s">
        <v>134</v>
      </c>
      <c r="B51" s="4">
        <v>20</v>
      </c>
      <c r="C51" s="2">
        <v>41</v>
      </c>
      <c r="D51" s="2">
        <v>30</v>
      </c>
      <c r="E51" s="5">
        <f t="shared" si="3"/>
        <v>91</v>
      </c>
      <c r="G51" s="2" t="s">
        <v>114</v>
      </c>
      <c r="H51" s="76">
        <v>8659</v>
      </c>
      <c r="I51" s="129">
        <f>SUM(H51/H53)</f>
        <v>0.00466995111085943</v>
      </c>
    </row>
    <row r="52" spans="1:10" ht="13.5" thickBot="1">
      <c r="A52" s="1" t="s">
        <v>6</v>
      </c>
      <c r="B52" s="4">
        <v>0</v>
      </c>
      <c r="C52" s="2">
        <v>0</v>
      </c>
      <c r="D52" s="2">
        <v>0</v>
      </c>
      <c r="E52" s="5">
        <f t="shared" si="3"/>
        <v>0</v>
      </c>
      <c r="G52" s="8" t="s">
        <v>117</v>
      </c>
      <c r="H52" s="77">
        <v>10884</v>
      </c>
      <c r="I52" s="130">
        <f>SUM(H52/H53)</f>
        <v>0.005869932774060981</v>
      </c>
      <c r="J52" t="s">
        <v>126</v>
      </c>
    </row>
    <row r="53" spans="1:9" ht="12.75">
      <c r="A53" s="1" t="s">
        <v>38</v>
      </c>
      <c r="B53" s="12">
        <v>810</v>
      </c>
      <c r="C53" s="13">
        <v>1160</v>
      </c>
      <c r="D53" s="13">
        <v>681</v>
      </c>
      <c r="E53" s="5">
        <f t="shared" si="3"/>
        <v>2651</v>
      </c>
      <c r="G53" s="1" t="s">
        <v>115</v>
      </c>
      <c r="H53" s="100">
        <f>SUM(H44:H52)</f>
        <v>1854195</v>
      </c>
      <c r="I53" s="128">
        <f>SUM(I44:I52)</f>
        <v>1</v>
      </c>
    </row>
    <row r="54" spans="1:5" ht="13.5" thickBot="1">
      <c r="A54" s="1" t="s">
        <v>76</v>
      </c>
      <c r="B54" s="85">
        <v>1683</v>
      </c>
      <c r="C54" s="86">
        <v>1700</v>
      </c>
      <c r="D54" s="86">
        <v>1951</v>
      </c>
      <c r="E54" s="15">
        <f t="shared" si="3"/>
        <v>5334</v>
      </c>
    </row>
    <row r="55" spans="1:5" ht="13.5" thickBot="1">
      <c r="A55" s="1"/>
      <c r="B55" s="21"/>
      <c r="C55" s="21"/>
      <c r="D55" s="21"/>
      <c r="E55" s="23"/>
    </row>
    <row r="56" spans="1:5" ht="25.5">
      <c r="A56" s="116" t="s">
        <v>165</v>
      </c>
      <c r="B56" s="124" t="s">
        <v>19</v>
      </c>
      <c r="D56" s="74"/>
      <c r="E56" s="73"/>
    </row>
    <row r="57" spans="1:5" ht="12.75">
      <c r="A57" s="1" t="s">
        <v>90</v>
      </c>
      <c r="B57" s="19">
        <f>SUM(E5+E18+E31+E44)</f>
        <v>2204</v>
      </c>
      <c r="D57" s="131"/>
      <c r="E57" s="28"/>
    </row>
    <row r="58" spans="1:5" ht="12.75">
      <c r="A58" s="1" t="s">
        <v>22</v>
      </c>
      <c r="B58" s="19">
        <f>SUM(E45+E32+E19+E6)</f>
        <v>29</v>
      </c>
      <c r="D58" s="131"/>
      <c r="E58" s="28"/>
    </row>
    <row r="59" spans="1:5" ht="12.75">
      <c r="A59" s="1" t="s">
        <v>85</v>
      </c>
      <c r="B59" s="19">
        <f>SUM(E7+E20+E33+E46)</f>
        <v>43911</v>
      </c>
      <c r="D59" s="131"/>
      <c r="E59" s="28"/>
    </row>
    <row r="60" spans="1:7" ht="12.75">
      <c r="A60" s="17" t="s">
        <v>84</v>
      </c>
      <c r="B60" s="90">
        <f>SUM(E8+E21+E34+E47)</f>
        <v>4297763</v>
      </c>
      <c r="D60" s="131"/>
      <c r="E60" s="28"/>
      <c r="G60" s="34"/>
    </row>
    <row r="61" spans="1:7" ht="12.75">
      <c r="A61" s="1" t="s">
        <v>87</v>
      </c>
      <c r="B61" s="19">
        <f>SUM(E9+E22+E35+E48)</f>
        <v>866906</v>
      </c>
      <c r="D61" s="131"/>
      <c r="E61" s="21"/>
      <c r="G61" s="34"/>
    </row>
    <row r="62" spans="1:7" ht="12.75">
      <c r="A62" s="1" t="s">
        <v>3</v>
      </c>
      <c r="B62" s="19">
        <f>SUM(E49+E36+E23+E10)</f>
        <v>37</v>
      </c>
      <c r="D62" s="131"/>
      <c r="G62" s="34"/>
    </row>
    <row r="63" spans="1:7" ht="12.75">
      <c r="A63" s="1" t="s">
        <v>4</v>
      </c>
      <c r="B63" s="19">
        <f>SUM(E50+E37+E24+E11)</f>
        <v>812</v>
      </c>
      <c r="D63" s="131"/>
      <c r="G63" s="34"/>
    </row>
    <row r="64" spans="1:7" ht="12.75">
      <c r="A64" s="1" t="s">
        <v>77</v>
      </c>
      <c r="B64" s="19">
        <f>SUM(E51+E38+E25+E12)</f>
        <v>369</v>
      </c>
      <c r="D64" s="131"/>
      <c r="G64" s="34"/>
    </row>
    <row r="65" spans="1:7" ht="12.75">
      <c r="A65" s="1" t="s">
        <v>6</v>
      </c>
      <c r="B65" s="19">
        <f>SUM(E52+E39+E26+E13)</f>
        <v>1</v>
      </c>
      <c r="D65" s="131"/>
      <c r="G65" s="34"/>
    </row>
    <row r="66" spans="1:7" ht="12.75">
      <c r="A66" s="1" t="s">
        <v>38</v>
      </c>
      <c r="B66" s="19">
        <f>SUM(E53+E41+E27+E14)</f>
        <v>15100</v>
      </c>
      <c r="D66" s="131"/>
      <c r="G66" s="34"/>
    </row>
    <row r="67" spans="1:7" ht="13.5" thickBot="1">
      <c r="A67" s="1" t="s">
        <v>76</v>
      </c>
      <c r="B67" s="83">
        <f>SUM(E54+E41+E28+E15)</f>
        <v>24398</v>
      </c>
      <c r="D67" s="131"/>
      <c r="G67" s="34"/>
    </row>
    <row r="68" ht="12.75">
      <c r="G68" s="34"/>
    </row>
    <row r="69" ht="12.75">
      <c r="G69" s="34"/>
    </row>
    <row r="70" ht="12.75">
      <c r="B70" s="125" t="s">
        <v>157</v>
      </c>
    </row>
    <row r="71" spans="1:5" ht="38.25">
      <c r="A71" s="1" t="s">
        <v>176</v>
      </c>
      <c r="B71" s="118" t="s">
        <v>142</v>
      </c>
      <c r="C71" s="118" t="s">
        <v>90</v>
      </c>
      <c r="D71" s="118" t="s">
        <v>155</v>
      </c>
      <c r="E71" s="118" t="s">
        <v>151</v>
      </c>
    </row>
    <row r="72" spans="1:5" ht="12.75">
      <c r="A72" t="s">
        <v>167</v>
      </c>
      <c r="B72" s="119">
        <v>2003</v>
      </c>
      <c r="C72" s="76">
        <v>1536</v>
      </c>
      <c r="D72" s="76">
        <v>0</v>
      </c>
      <c r="E72" s="76">
        <v>22733</v>
      </c>
    </row>
    <row r="73" spans="1:5" ht="12.75">
      <c r="A73" t="s">
        <v>168</v>
      </c>
      <c r="B73" s="119">
        <v>2004</v>
      </c>
      <c r="C73" s="76">
        <v>1999</v>
      </c>
      <c r="D73" s="76">
        <v>0</v>
      </c>
      <c r="E73" s="76">
        <v>30254</v>
      </c>
    </row>
    <row r="74" spans="1:5" ht="12.75">
      <c r="A74" t="s">
        <v>136</v>
      </c>
      <c r="B74" s="119">
        <v>2005</v>
      </c>
      <c r="C74" s="76">
        <v>1743</v>
      </c>
      <c r="D74" s="76">
        <v>36692</v>
      </c>
      <c r="E74" s="76">
        <v>35161</v>
      </c>
    </row>
    <row r="75" spans="1:5" ht="12.75">
      <c r="A75" t="s">
        <v>169</v>
      </c>
      <c r="B75" s="119">
        <v>2006</v>
      </c>
      <c r="C75" s="76">
        <v>2421</v>
      </c>
      <c r="D75" s="76">
        <v>58369</v>
      </c>
      <c r="E75" s="76">
        <v>39179</v>
      </c>
    </row>
    <row r="76" spans="1:5" ht="12.75">
      <c r="A76" t="s">
        <v>170</v>
      </c>
      <c r="B76" s="119">
        <v>2007</v>
      </c>
      <c r="C76" s="76">
        <v>3399</v>
      </c>
      <c r="D76" s="76">
        <v>140400</v>
      </c>
      <c r="E76" s="76">
        <v>41984</v>
      </c>
    </row>
    <row r="77" spans="1:5" ht="12.75">
      <c r="A77" t="s">
        <v>171</v>
      </c>
      <c r="B77" s="119">
        <v>2008</v>
      </c>
      <c r="C77" s="76">
        <v>3101</v>
      </c>
      <c r="D77" s="76">
        <v>410784</v>
      </c>
      <c r="E77" s="76">
        <v>44649</v>
      </c>
    </row>
    <row r="78" spans="1:5" ht="12.75">
      <c r="A78" t="s">
        <v>172</v>
      </c>
      <c r="B78" s="119">
        <v>2009</v>
      </c>
      <c r="C78" s="76">
        <v>3149</v>
      </c>
      <c r="D78" s="76">
        <v>681169</v>
      </c>
      <c r="E78" s="76">
        <v>46512</v>
      </c>
    </row>
    <row r="79" spans="1:5" ht="12.75">
      <c r="A79" t="s">
        <v>173</v>
      </c>
      <c r="B79" s="119">
        <v>2010</v>
      </c>
      <c r="C79" s="76">
        <v>2295</v>
      </c>
      <c r="D79" s="76">
        <v>1691620</v>
      </c>
      <c r="E79" s="76">
        <v>48847</v>
      </c>
    </row>
    <row r="80" spans="1:5" ht="12.75">
      <c r="A80" t="s">
        <v>174</v>
      </c>
      <c r="B80" s="127">
        <v>2011</v>
      </c>
      <c r="C80" s="76">
        <v>1889</v>
      </c>
      <c r="D80" s="76">
        <v>4297763</v>
      </c>
      <c r="E80" s="76">
        <v>49642</v>
      </c>
    </row>
    <row r="81" ht="12.75">
      <c r="A81" t="s">
        <v>175</v>
      </c>
    </row>
    <row r="82" spans="1:2" ht="12.75">
      <c r="A82" t="s">
        <v>163</v>
      </c>
      <c r="B82" s="1" t="s">
        <v>166</v>
      </c>
    </row>
    <row r="83" spans="1:4" ht="12.75">
      <c r="A83" t="s">
        <v>177</v>
      </c>
      <c r="B83" s="2" t="s">
        <v>143</v>
      </c>
      <c r="C83" s="120">
        <v>0.052770448548812667</v>
      </c>
      <c r="D83" s="117"/>
    </row>
    <row r="84" spans="1:4" ht="12.75">
      <c r="A84" t="s">
        <v>178</v>
      </c>
      <c r="B84" s="2" t="s">
        <v>144</v>
      </c>
      <c r="C84" s="120">
        <v>0.13192612137203166</v>
      </c>
      <c r="D84" s="117"/>
    </row>
    <row r="85" spans="1:4" ht="12.75">
      <c r="A85" t="s">
        <v>179</v>
      </c>
      <c r="B85" s="2" t="s">
        <v>145</v>
      </c>
      <c r="C85" s="120">
        <v>0.026385224274406333</v>
      </c>
      <c r="D85" s="117"/>
    </row>
    <row r="86" spans="1:4" ht="12.75">
      <c r="A86" t="s">
        <v>180</v>
      </c>
      <c r="B86" s="2" t="s">
        <v>146</v>
      </c>
      <c r="C86" s="120">
        <v>0.026385224274406333</v>
      </c>
      <c r="D86" s="117"/>
    </row>
    <row r="87" spans="1:4" ht="12.75">
      <c r="A87" t="s">
        <v>181</v>
      </c>
      <c r="B87" s="2" t="s">
        <v>148</v>
      </c>
      <c r="C87" s="120">
        <v>0.1266490765171504</v>
      </c>
      <c r="D87" s="117"/>
    </row>
    <row r="88" spans="1:4" ht="12.75">
      <c r="A88" t="s">
        <v>182</v>
      </c>
      <c r="B88" s="2" t="s">
        <v>147</v>
      </c>
      <c r="C88" s="120">
        <v>0.11609498680738786</v>
      </c>
      <c r="D88" s="117"/>
    </row>
    <row r="89" spans="1:4" ht="12.75">
      <c r="A89" t="s">
        <v>184</v>
      </c>
      <c r="B89" s="2" t="s">
        <v>149</v>
      </c>
      <c r="C89" s="120">
        <v>0.2612137203166227</v>
      </c>
      <c r="D89" s="117"/>
    </row>
    <row r="90" spans="1:4" ht="12.75">
      <c r="A90" t="s">
        <v>183</v>
      </c>
      <c r="B90" s="2" t="s">
        <v>150</v>
      </c>
      <c r="C90" s="120">
        <v>0.25857519788918204</v>
      </c>
      <c r="D90" s="117"/>
    </row>
    <row r="91" ht="12.75">
      <c r="A91" t="s">
        <v>185</v>
      </c>
    </row>
    <row r="92" spans="1:3" ht="12.75">
      <c r="A92" t="s">
        <v>186</v>
      </c>
      <c r="B92" s="1" t="s">
        <v>162</v>
      </c>
      <c r="C92" s="100"/>
    </row>
    <row r="93" spans="1:3" ht="12.75">
      <c r="A93" t="s">
        <v>187</v>
      </c>
      <c r="B93" s="2" t="s">
        <v>153</v>
      </c>
      <c r="C93" s="76">
        <v>24398</v>
      </c>
    </row>
    <row r="94" spans="1:3" ht="12.75">
      <c r="A94" t="s">
        <v>188</v>
      </c>
      <c r="B94" s="2" t="s">
        <v>154</v>
      </c>
      <c r="C94" s="76">
        <v>4297763</v>
      </c>
    </row>
    <row r="95" ht="12.75">
      <c r="A95" t="s">
        <v>189</v>
      </c>
    </row>
  </sheetData>
  <sheetProtection/>
  <printOptions/>
  <pageMargins left="0.5" right="0.5" top="0.5" bottom="0.5" header="0.5" footer="0.5"/>
  <pageSetup fitToHeight="2" horizontalDpi="600" verticalDpi="600" orientation="portrait" scale="69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</dc:creator>
  <cp:keywords/>
  <dc:description/>
  <cp:lastModifiedBy>Bicknell, Kenneth D.</cp:lastModifiedBy>
  <cp:lastPrinted>2012-02-27T21:34:22Z</cp:lastPrinted>
  <dcterms:created xsi:type="dcterms:W3CDTF">2003-04-10T17:03:44Z</dcterms:created>
  <dcterms:modified xsi:type="dcterms:W3CDTF">2012-12-18T00:13:54Z</dcterms:modified>
  <cp:category/>
  <cp:version/>
  <cp:contentType/>
  <cp:contentStatus/>
</cp:coreProperties>
</file>